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Uzivatele\Malý\Katastry_realizace\Senice na Hané\Výběrové řízení\Rozpočet\Cesty\"/>
    </mc:Choice>
  </mc:AlternateContent>
  <bookViews>
    <workbookView xWindow="0" yWindow="0" windowWidth="16380" windowHeight="819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list'!$F$4</definedName>
    <definedName name="MJ">'Krycí list'!$G$4</definedName>
    <definedName name="Mont">Rekapitulace!$H$11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Položky!$A$1:$K$167</definedName>
    <definedName name="_xlnm.Print_Area" localSheetId="1">Rekapitulace!$A$1:$I$17</definedName>
    <definedName name="PocetMJ">'Krycí list'!$G$7</definedName>
    <definedName name="Poznamka">'Krycí list'!$B$37</definedName>
    <definedName name="Print_Area_0" localSheetId="0">'Krycí list'!$A$1:$G$45</definedName>
    <definedName name="Print_Area_0" localSheetId="2">Položky!$A$1:$K$167</definedName>
    <definedName name="Print_Area_0" localSheetId="1">Rekapitulace!$A$1:$I$17</definedName>
    <definedName name="Print_Titles_0" localSheetId="2">Položky!$1:$6</definedName>
    <definedName name="Print_Titles_0" localSheetId="1">Rekapitulace!$1:$6</definedName>
    <definedName name="Projektant">'Krycí list'!$C$7</definedName>
    <definedName name="PSV">Rekapitulace!$F$11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>0</definedName>
    <definedName name="solver_num" localSheetId="2">0</definedName>
    <definedName name="solver_opt" localSheetId="2">Položky!#REF!</definedName>
    <definedName name="solver_typ" localSheetId="2">1</definedName>
    <definedName name="solver_val" localSheetId="2">0</definedName>
    <definedName name="Typ">Položky!#REF!</definedName>
    <definedName name="VRN">Rekapitulace!$H$17</definedName>
    <definedName name="VRNKc">Rekapitulace!$E$16</definedName>
    <definedName name="VRNnazev">Rekapitulace!$A$16</definedName>
    <definedName name="VRNproc">Rekapitulace!$F$16</definedName>
    <definedName name="VRNzakl">Rekapitulace!$G$16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62913" iterateDelta="1E-4"/>
</workbook>
</file>

<file path=xl/calcChain.xml><?xml version="1.0" encoding="utf-8"?>
<calcChain xmlns="http://schemas.openxmlformats.org/spreadsheetml/2006/main">
  <c r="BF167" i="3" l="1"/>
  <c r="H10" i="2" s="1"/>
  <c r="BD167" i="3"/>
  <c r="F10" i="2" s="1"/>
  <c r="K167" i="3"/>
  <c r="G167" i="3"/>
  <c r="C167" i="3"/>
  <c r="BG165" i="3"/>
  <c r="BG167" i="3" s="1"/>
  <c r="I10" i="2" s="1"/>
  <c r="BF165" i="3"/>
  <c r="BE165" i="3"/>
  <c r="BE167" i="3" s="1"/>
  <c r="G10" i="2" s="1"/>
  <c r="BD165" i="3"/>
  <c r="BC165" i="3"/>
  <c r="BC167" i="3" s="1"/>
  <c r="E10" i="2" s="1"/>
  <c r="K165" i="3"/>
  <c r="I165" i="3"/>
  <c r="I167" i="3" s="1"/>
  <c r="G165" i="3"/>
  <c r="BG163" i="3"/>
  <c r="I9" i="2" s="1"/>
  <c r="BE163" i="3"/>
  <c r="G9" i="2" s="1"/>
  <c r="I163" i="3"/>
  <c r="C163" i="3"/>
  <c r="BG157" i="3"/>
  <c r="BF157" i="3"/>
  <c r="BE157" i="3"/>
  <c r="BD157" i="3"/>
  <c r="K157" i="3"/>
  <c r="I157" i="3"/>
  <c r="G157" i="3"/>
  <c r="BC157" i="3" s="1"/>
  <c r="BG154" i="3"/>
  <c r="BF154" i="3"/>
  <c r="BE154" i="3"/>
  <c r="BD154" i="3"/>
  <c r="K154" i="3"/>
  <c r="I154" i="3"/>
  <c r="G154" i="3"/>
  <c r="BC154" i="3" s="1"/>
  <c r="BG150" i="3"/>
  <c r="BF150" i="3"/>
  <c r="BE150" i="3"/>
  <c r="BD150" i="3"/>
  <c r="K150" i="3"/>
  <c r="I150" i="3"/>
  <c r="G150" i="3"/>
  <c r="BC150" i="3" s="1"/>
  <c r="BG148" i="3"/>
  <c r="BF148" i="3"/>
  <c r="BE148" i="3"/>
  <c r="BD148" i="3"/>
  <c r="K148" i="3"/>
  <c r="I148" i="3"/>
  <c r="G148" i="3"/>
  <c r="BC148" i="3" s="1"/>
  <c r="BG145" i="3"/>
  <c r="BF145" i="3"/>
  <c r="BE145" i="3"/>
  <c r="BD145" i="3"/>
  <c r="K145" i="3"/>
  <c r="I145" i="3"/>
  <c r="G145" i="3"/>
  <c r="BC145" i="3" s="1"/>
  <c r="BG139" i="3"/>
  <c r="BF139" i="3"/>
  <c r="BE139" i="3"/>
  <c r="BD139" i="3"/>
  <c r="K139" i="3"/>
  <c r="I139" i="3"/>
  <c r="G139" i="3"/>
  <c r="BC139" i="3" s="1"/>
  <c r="BG137" i="3"/>
  <c r="BF137" i="3"/>
  <c r="BF163" i="3" s="1"/>
  <c r="H9" i="2" s="1"/>
  <c r="BE137" i="3"/>
  <c r="BD137" i="3"/>
  <c r="BD163" i="3" s="1"/>
  <c r="F9" i="2" s="1"/>
  <c r="K137" i="3"/>
  <c r="K163" i="3" s="1"/>
  <c r="I137" i="3"/>
  <c r="G137" i="3"/>
  <c r="G163" i="3" s="1"/>
  <c r="K135" i="3"/>
  <c r="C135" i="3"/>
  <c r="BG132" i="3"/>
  <c r="BF132" i="3"/>
  <c r="BE132" i="3"/>
  <c r="BD132" i="3"/>
  <c r="BC132" i="3"/>
  <c r="K132" i="3"/>
  <c r="I132" i="3"/>
  <c r="G132" i="3"/>
  <c r="BG129" i="3"/>
  <c r="BF129" i="3"/>
  <c r="BF135" i="3" s="1"/>
  <c r="H8" i="2" s="1"/>
  <c r="BE129" i="3"/>
  <c r="BD129" i="3"/>
  <c r="BD135" i="3" s="1"/>
  <c r="F8" i="2" s="1"/>
  <c r="K129" i="3"/>
  <c r="I129" i="3"/>
  <c r="G129" i="3"/>
  <c r="G135" i="3" s="1"/>
  <c r="BG124" i="3"/>
  <c r="BF124" i="3"/>
  <c r="BE124" i="3"/>
  <c r="BD124" i="3"/>
  <c r="BC124" i="3"/>
  <c r="K124" i="3"/>
  <c r="I124" i="3"/>
  <c r="G124" i="3"/>
  <c r="BG120" i="3"/>
  <c r="BF120" i="3"/>
  <c r="BE120" i="3"/>
  <c r="BD120" i="3"/>
  <c r="BC120" i="3"/>
  <c r="K120" i="3"/>
  <c r="I120" i="3"/>
  <c r="G120" i="3"/>
  <c r="BG117" i="3"/>
  <c r="BG135" i="3" s="1"/>
  <c r="I8" i="2" s="1"/>
  <c r="BF117" i="3"/>
  <c r="BE117" i="3"/>
  <c r="BE135" i="3" s="1"/>
  <c r="G8" i="2" s="1"/>
  <c r="BD117" i="3"/>
  <c r="BC117" i="3"/>
  <c r="K117" i="3"/>
  <c r="I117" i="3"/>
  <c r="I135" i="3" s="1"/>
  <c r="G117" i="3"/>
  <c r="BG115" i="3"/>
  <c r="I7" i="2" s="1"/>
  <c r="I11" i="2" s="1"/>
  <c r="C20" i="1" s="1"/>
  <c r="BE115" i="3"/>
  <c r="G7" i="2" s="1"/>
  <c r="I115" i="3"/>
  <c r="C115" i="3"/>
  <c r="BG112" i="3"/>
  <c r="BF112" i="3"/>
  <c r="BE112" i="3"/>
  <c r="BD112" i="3"/>
  <c r="K112" i="3"/>
  <c r="I112" i="3"/>
  <c r="G112" i="3"/>
  <c r="BC112" i="3" s="1"/>
  <c r="BG109" i="3"/>
  <c r="BF109" i="3"/>
  <c r="BE109" i="3"/>
  <c r="BD109" i="3"/>
  <c r="K109" i="3"/>
  <c r="I109" i="3"/>
  <c r="G109" i="3"/>
  <c r="BC109" i="3" s="1"/>
  <c r="BG106" i="3"/>
  <c r="BF106" i="3"/>
  <c r="BE106" i="3"/>
  <c r="BD106" i="3"/>
  <c r="K106" i="3"/>
  <c r="I106" i="3"/>
  <c r="G106" i="3"/>
  <c r="BC106" i="3" s="1"/>
  <c r="BG103" i="3"/>
  <c r="BF103" i="3"/>
  <c r="BE103" i="3"/>
  <c r="BD103" i="3"/>
  <c r="K103" i="3"/>
  <c r="I103" i="3"/>
  <c r="G103" i="3"/>
  <c r="BC103" i="3" s="1"/>
  <c r="BG100" i="3"/>
  <c r="BF100" i="3"/>
  <c r="BE100" i="3"/>
  <c r="BD100" i="3"/>
  <c r="K100" i="3"/>
  <c r="I100" i="3"/>
  <c r="G100" i="3"/>
  <c r="BC100" i="3" s="1"/>
  <c r="BG98" i="3"/>
  <c r="BF98" i="3"/>
  <c r="BE98" i="3"/>
  <c r="BD98" i="3"/>
  <c r="K98" i="3"/>
  <c r="I98" i="3"/>
  <c r="G98" i="3"/>
  <c r="BC98" i="3" s="1"/>
  <c r="BG95" i="3"/>
  <c r="BF95" i="3"/>
  <c r="BE95" i="3"/>
  <c r="BD95" i="3"/>
  <c r="K95" i="3"/>
  <c r="I95" i="3"/>
  <c r="G95" i="3"/>
  <c r="BC95" i="3" s="1"/>
  <c r="BG92" i="3"/>
  <c r="BF92" i="3"/>
  <c r="BE92" i="3"/>
  <c r="BD92" i="3"/>
  <c r="K92" i="3"/>
  <c r="I92" i="3"/>
  <c r="G92" i="3"/>
  <c r="BC92" i="3" s="1"/>
  <c r="BG89" i="3"/>
  <c r="BF89" i="3"/>
  <c r="BE89" i="3"/>
  <c r="BD89" i="3"/>
  <c r="K89" i="3"/>
  <c r="I89" i="3"/>
  <c r="G89" i="3"/>
  <c r="BC89" i="3" s="1"/>
  <c r="BG83" i="3"/>
  <c r="BF83" i="3"/>
  <c r="BE83" i="3"/>
  <c r="BD83" i="3"/>
  <c r="K83" i="3"/>
  <c r="I83" i="3"/>
  <c r="G83" i="3"/>
  <c r="BC83" i="3" s="1"/>
  <c r="BG81" i="3"/>
  <c r="BF81" i="3"/>
  <c r="BE81" i="3"/>
  <c r="BD81" i="3"/>
  <c r="K81" i="3"/>
  <c r="I81" i="3"/>
  <c r="G81" i="3"/>
  <c r="BC81" i="3" s="1"/>
  <c r="BG79" i="3"/>
  <c r="BF79" i="3"/>
  <c r="BE79" i="3"/>
  <c r="BD79" i="3"/>
  <c r="K79" i="3"/>
  <c r="I79" i="3"/>
  <c r="G79" i="3"/>
  <c r="BC79" i="3" s="1"/>
  <c r="BG76" i="3"/>
  <c r="BF76" i="3"/>
  <c r="BE76" i="3"/>
  <c r="BD76" i="3"/>
  <c r="K76" i="3"/>
  <c r="I76" i="3"/>
  <c r="G76" i="3"/>
  <c r="BC76" i="3" s="1"/>
  <c r="BG69" i="3"/>
  <c r="BF69" i="3"/>
  <c r="BE69" i="3"/>
  <c r="BD69" i="3"/>
  <c r="K69" i="3"/>
  <c r="I69" i="3"/>
  <c r="G69" i="3"/>
  <c r="BC69" i="3" s="1"/>
  <c r="BG67" i="3"/>
  <c r="BF67" i="3"/>
  <c r="BE67" i="3"/>
  <c r="BD67" i="3"/>
  <c r="K67" i="3"/>
  <c r="I67" i="3"/>
  <c r="G67" i="3"/>
  <c r="BC67" i="3" s="1"/>
  <c r="BG62" i="3"/>
  <c r="BF62" i="3"/>
  <c r="BE62" i="3"/>
  <c r="BD62" i="3"/>
  <c r="K62" i="3"/>
  <c r="I62" i="3"/>
  <c r="G62" i="3"/>
  <c r="BC62" i="3" s="1"/>
  <c r="BG56" i="3"/>
  <c r="BF56" i="3"/>
  <c r="BE56" i="3"/>
  <c r="BD56" i="3"/>
  <c r="K56" i="3"/>
  <c r="I56" i="3"/>
  <c r="G56" i="3"/>
  <c r="BC56" i="3" s="1"/>
  <c r="BG54" i="3"/>
  <c r="BF54" i="3"/>
  <c r="BE54" i="3"/>
  <c r="BD54" i="3"/>
  <c r="K54" i="3"/>
  <c r="I54" i="3"/>
  <c r="G54" i="3"/>
  <c r="BC54" i="3" s="1"/>
  <c r="BG50" i="3"/>
  <c r="BF50" i="3"/>
  <c r="BE50" i="3"/>
  <c r="BD50" i="3"/>
  <c r="K50" i="3"/>
  <c r="I50" i="3"/>
  <c r="G50" i="3"/>
  <c r="BC50" i="3" s="1"/>
  <c r="BG45" i="3"/>
  <c r="BF45" i="3"/>
  <c r="BE45" i="3"/>
  <c r="BD45" i="3"/>
  <c r="K45" i="3"/>
  <c r="I45" i="3"/>
  <c r="G45" i="3"/>
  <c r="BC45" i="3" s="1"/>
  <c r="BG41" i="3"/>
  <c r="BF41" i="3"/>
  <c r="BE41" i="3"/>
  <c r="BD41" i="3"/>
  <c r="K41" i="3"/>
  <c r="I41" i="3"/>
  <c r="G41" i="3"/>
  <c r="BC41" i="3" s="1"/>
  <c r="BG35" i="3"/>
  <c r="BF35" i="3"/>
  <c r="BE35" i="3"/>
  <c r="BD35" i="3"/>
  <c r="K35" i="3"/>
  <c r="I35" i="3"/>
  <c r="G35" i="3"/>
  <c r="BC35" i="3" s="1"/>
  <c r="BG32" i="3"/>
  <c r="BF32" i="3"/>
  <c r="BE32" i="3"/>
  <c r="BD32" i="3"/>
  <c r="K32" i="3"/>
  <c r="I32" i="3"/>
  <c r="G32" i="3"/>
  <c r="BC32" i="3" s="1"/>
  <c r="BG30" i="3"/>
  <c r="BF30" i="3"/>
  <c r="BE30" i="3"/>
  <c r="BD30" i="3"/>
  <c r="K30" i="3"/>
  <c r="I30" i="3"/>
  <c r="G30" i="3"/>
  <c r="BC30" i="3" s="1"/>
  <c r="BG28" i="3"/>
  <c r="BF28" i="3"/>
  <c r="BE28" i="3"/>
  <c r="BD28" i="3"/>
  <c r="K28" i="3"/>
  <c r="I28" i="3"/>
  <c r="G28" i="3"/>
  <c r="BC28" i="3" s="1"/>
  <c r="BG26" i="3"/>
  <c r="BF26" i="3"/>
  <c r="BE26" i="3"/>
  <c r="BD26" i="3"/>
  <c r="K26" i="3"/>
  <c r="I26" i="3"/>
  <c r="G26" i="3"/>
  <c r="BC26" i="3" s="1"/>
  <c r="BG24" i="3"/>
  <c r="BF24" i="3"/>
  <c r="BE24" i="3"/>
  <c r="BD24" i="3"/>
  <c r="K24" i="3"/>
  <c r="I24" i="3"/>
  <c r="G24" i="3"/>
  <c r="BC24" i="3" s="1"/>
  <c r="BG22" i="3"/>
  <c r="BF22" i="3"/>
  <c r="BE22" i="3"/>
  <c r="BD22" i="3"/>
  <c r="K22" i="3"/>
  <c r="I22" i="3"/>
  <c r="G22" i="3"/>
  <c r="BC22" i="3" s="1"/>
  <c r="BG20" i="3"/>
  <c r="BF20" i="3"/>
  <c r="BE20" i="3"/>
  <c r="BD20" i="3"/>
  <c r="K20" i="3"/>
  <c r="I20" i="3"/>
  <c r="G20" i="3"/>
  <c r="BC20" i="3" s="1"/>
  <c r="BG18" i="3"/>
  <c r="BF18" i="3"/>
  <c r="BE18" i="3"/>
  <c r="BD18" i="3"/>
  <c r="K18" i="3"/>
  <c r="I18" i="3"/>
  <c r="G18" i="3"/>
  <c r="BC18" i="3" s="1"/>
  <c r="BG16" i="3"/>
  <c r="BF16" i="3"/>
  <c r="BE16" i="3"/>
  <c r="BD16" i="3"/>
  <c r="K16" i="3"/>
  <c r="I16" i="3"/>
  <c r="G16" i="3"/>
  <c r="BC16" i="3" s="1"/>
  <c r="BG14" i="3"/>
  <c r="BF14" i="3"/>
  <c r="BE14" i="3"/>
  <c r="BD14" i="3"/>
  <c r="K14" i="3"/>
  <c r="I14" i="3"/>
  <c r="G14" i="3"/>
  <c r="BC14" i="3" s="1"/>
  <c r="BG12" i="3"/>
  <c r="BF12" i="3"/>
  <c r="BE12" i="3"/>
  <c r="BD12" i="3"/>
  <c r="K12" i="3"/>
  <c r="I12" i="3"/>
  <c r="G12" i="3"/>
  <c r="BC12" i="3" s="1"/>
  <c r="BG10" i="3"/>
  <c r="BF10" i="3"/>
  <c r="BE10" i="3"/>
  <c r="BD10" i="3"/>
  <c r="K10" i="3"/>
  <c r="I10" i="3"/>
  <c r="G10" i="3"/>
  <c r="BC10" i="3" s="1"/>
  <c r="BG8" i="3"/>
  <c r="BF8" i="3"/>
  <c r="BF115" i="3" s="1"/>
  <c r="H7" i="2" s="1"/>
  <c r="BE8" i="3"/>
  <c r="BD8" i="3"/>
  <c r="BD115" i="3" s="1"/>
  <c r="F7" i="2" s="1"/>
  <c r="K8" i="3"/>
  <c r="K115" i="3" s="1"/>
  <c r="I8" i="3"/>
  <c r="G8" i="3"/>
  <c r="BC8" i="3" s="1"/>
  <c r="BC115" i="3" s="1"/>
  <c r="E7" i="2" s="1"/>
  <c r="C4" i="3"/>
  <c r="H3" i="3"/>
  <c r="C3" i="3"/>
  <c r="H17" i="2"/>
  <c r="G22" i="1" s="1"/>
  <c r="G21" i="1" s="1"/>
  <c r="G16" i="2"/>
  <c r="I16" i="2" s="1"/>
  <c r="B10" i="2"/>
  <c r="A10" i="2"/>
  <c r="B9" i="2"/>
  <c r="A9" i="2"/>
  <c r="B8" i="2"/>
  <c r="A8" i="2"/>
  <c r="B7" i="2"/>
  <c r="A7" i="2"/>
  <c r="C2" i="2"/>
  <c r="C1" i="2"/>
  <c r="F33" i="1"/>
  <c r="F31" i="1"/>
  <c r="F34" i="1" s="1"/>
  <c r="G8" i="1"/>
  <c r="BC129" i="3" l="1"/>
  <c r="BC135" i="3" s="1"/>
  <c r="E8" i="2" s="1"/>
  <c r="H11" i="2"/>
  <c r="C15" i="1" s="1"/>
  <c r="F11" i="2"/>
  <c r="C17" i="1" s="1"/>
  <c r="G11" i="2"/>
  <c r="C14" i="1" s="1"/>
  <c r="G115" i="3"/>
  <c r="BC137" i="3"/>
  <c r="BC163" i="3" s="1"/>
  <c r="E9" i="2" s="1"/>
  <c r="E11" i="2" l="1"/>
  <c r="C16" i="1" s="1"/>
  <c r="C18" i="1"/>
  <c r="C21" i="1" s="1"/>
  <c r="C22" i="1" s="1"/>
  <c r="G32" i="1" s="1"/>
  <c r="G33" i="1" l="1"/>
  <c r="G34" i="1" s="1"/>
</calcChain>
</file>

<file path=xl/sharedStrings.xml><?xml version="1.0" encoding="utf-8"?>
<sst xmlns="http://schemas.openxmlformats.org/spreadsheetml/2006/main" count="411" uniqueCount="259">
  <si>
    <t>KRYCÍ LIST ROZPOČTU</t>
  </si>
  <si>
    <t>Objekt :</t>
  </si>
  <si>
    <t>Název objektu :</t>
  </si>
  <si>
    <t>JKSO :</t>
  </si>
  <si>
    <t>SO 102 Hlavní polní cesta C2</t>
  </si>
  <si>
    <t>Stavba :</t>
  </si>
  <si>
    <t>Název stavby :</t>
  </si>
  <si>
    <t>SKP :</t>
  </si>
  <si>
    <t>Společná zařízení v k.ú. Senice na Hané</t>
  </si>
  <si>
    <t>Projektant :</t>
  </si>
  <si>
    <t>Počet měrných jednotek :</t>
  </si>
  <si>
    <t>Objednatel :</t>
  </si>
  <si>
    <t>Pozemkový úřad Olomouc</t>
  </si>
  <si>
    <t>Náklady na MJ :</t>
  </si>
  <si>
    <t>Počet listů :</t>
  </si>
  <si>
    <t>Zakázkové číslo :</t>
  </si>
  <si>
    <t>Zpracovatel projektu :</t>
  </si>
  <si>
    <t>Zhotovitel :</t>
  </si>
  <si>
    <t>Lesprojekt Krnov, s.r.o.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</si>
  <si>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</si>
  <si>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</si>
  <si>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</si>
  <si>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</si>
  <si>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</si>
  <si>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</si>
  <si>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</si>
  <si>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</si>
  <si>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</si>
  <si>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</si>
  <si>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</si>
  <si>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</si>
  <si>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</si>
  <si>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</si>
  <si>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</si>
  <si>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</si>
  <si>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</si>
  <si>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</si>
  <si>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</si>
  <si>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</si>
  <si>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</si>
  <si>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</si>
  <si>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</si>
  <si>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</si>
  <si>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</si>
  <si>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</si>
  <si>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</si>
  <si>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</si>
  <si>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</si>
  <si>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</si>
  <si>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</si>
  <si>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</si>
  <si>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</si>
  <si>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</si>
  <si>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</si>
  <si>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</si>
  <si>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</si>
  <si>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</si>
  <si>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</si>
  <si>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</si>
  <si>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</si>
  <si>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Položkový rozpočet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</si>
  <si>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</si>
  <si>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</si>
  <si>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</si>
  <si>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</si>
  <si>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</si>
  <si>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</si>
  <si>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</si>
  <si>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</si>
  <si>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</si>
  <si>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</si>
  <si>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</si>
  <si>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</si>
  <si>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1</t>
  </si>
  <si>
    <t>Zemní práce</t>
  </si>
  <si>
    <t>111 20-1102.R00</t>
  </si>
  <si>
    <t>Odstranění křovin i s kořeny na ploše do 10000 m2</t>
  </si>
  <si>
    <t>m2</t>
  </si>
  <si>
    <t>;vpravo: 835*2</t>
  </si>
  <si>
    <t>112 10-1102.R00</t>
  </si>
  <si>
    <t>Kácení stromů listnatých o průměru kmene 30-50 cm</t>
  </si>
  <si>
    <t>kus</t>
  </si>
  <si>
    <t>112 10-1121.R00</t>
  </si>
  <si>
    <t>Kácení stromů jehličnatých o průměru kmene 10-30cm</t>
  </si>
  <si>
    <t>112 20-1101.R00</t>
  </si>
  <si>
    <t>Odstranění pařezů pod úrovní, o průměru 10 - 30 cm</t>
  </si>
  <si>
    <t>112 20-1102.R00</t>
  </si>
  <si>
    <t>Odstranění pařezů pod úrovní, o průměru 30 - 50 cm</t>
  </si>
  <si>
    <t>162 30-1501.R00</t>
  </si>
  <si>
    <t>Vodorovné přemístění křovin do  5000 m</t>
  </si>
  <si>
    <t>;křoviny:1670</t>
  </si>
  <si>
    <t>162 30-1402.R00</t>
  </si>
  <si>
    <t>Vod.přemístění větví listnatých, D 50cm  do 5000 m</t>
  </si>
  <si>
    <t>162 30-1405.R00</t>
  </si>
  <si>
    <t>Vod.přemístění větví jehlič., D 30cm  do 5000 m</t>
  </si>
  <si>
    <t>162 30-1412.R00</t>
  </si>
  <si>
    <t>Vod.přemístění kmenů listnatých, D 50cm  do 5000 m</t>
  </si>
  <si>
    <t>162 30-1415.R00</t>
  </si>
  <si>
    <t>Vod.přemístění kmenů jehlič., D 30cm  do 5000 m</t>
  </si>
  <si>
    <t>162 30-1421.R00</t>
  </si>
  <si>
    <t>Vodorovné přemístění pařezů  D 30 cm do 5000 m</t>
  </si>
  <si>
    <t>162 30-1422.R00</t>
  </si>
  <si>
    <t>Vodorovné přemístění pařezů  D 50 cm do 5000 m</t>
  </si>
  <si>
    <t>122 10-2203.R00</t>
  </si>
  <si>
    <t>Odkopávky pro silnice v hor. 2 do 10000 m3</t>
  </si>
  <si>
    <t>m3</t>
  </si>
  <si>
    <t>;viz. Sestava kubatur humusu a upravy ploch-odhumusování:</t>
  </si>
  <si>
    <t>244,6</t>
  </si>
  <si>
    <t>122 20-2203.R00</t>
  </si>
  <si>
    <t>Odkopávky pro silnice v hor. 3 do 10000 m3</t>
  </si>
  <si>
    <t>;odkop hor. 3, 80%:</t>
  </si>
  <si>
    <t>; viz. Sestava kubatur zeminy - výkop:</t>
  </si>
  <si>
    <t>881,7*0,8</t>
  </si>
  <si>
    <t>;rezerva-odkopávky pro sanaci pláně, prům. tl 25cm-50% pláně</t>
  </si>
  <si>
    <t>3503,6*0,5*0,25</t>
  </si>
  <si>
    <t>R001</t>
  </si>
  <si>
    <t>Přeložka optického vedení</t>
  </si>
  <si>
    <t>Přeložka optického kabelu CETIN a.s. v délce cca 40m, cena obsahuje hloubení rýhy stávající trasy a vyhloubení rýhy nové trasy včetně podsypu pískem, ochranné fólie a zasypání</t>
  </si>
  <si>
    <t>;"přeložka optického kabelu cca 40m"</t>
  </si>
  <si>
    <t>122 20-2209.</t>
  </si>
  <si>
    <t>Příplatek k odkopávkám a prokopávkám pro silnice v  hornině tř, 3 za lepivost</t>
  </si>
  <si>
    <t>;lepivost  odkop hor. 3 20% : 1143,31*0,2</t>
  </si>
  <si>
    <t>122 30-2203.R00</t>
  </si>
  <si>
    <t>Odkopávky pro silnice v hor. 4 do 10000 m3</t>
  </si>
  <si>
    <t>;odkop hor. 4, 20%:</t>
  </si>
  <si>
    <t>viz. Sestava kubatur zeminy-výkop:</t>
  </si>
  <si>
    <t>881,7*0,2</t>
  </si>
  <si>
    <t>122 30-2209.</t>
  </si>
  <si>
    <t>Příplatek k odkopávkám a prokopávkám pro silnice v  hornině tř, 4 za lepivost</t>
  </si>
  <si>
    <t>;lepivost  odkop hor. 4 20% : 176,34*0,2</t>
  </si>
  <si>
    <t>132 20-1112.R00</t>
  </si>
  <si>
    <t>Hloubení rýh š.do 60 cm v hor.3 nad 100 m3,STROJNĚ</t>
  </si>
  <si>
    <t>;rýhy pro trativod - prům. plocha v řezu * délka:</t>
  </si>
  <si>
    <t>;vlevo: 0,15*835,29</t>
  </si>
  <si>
    <t>;vpravo: 0,15*835,29</t>
  </si>
  <si>
    <t>;rýha pro chráničku kabelu telefónica O2;</t>
  </si>
  <si>
    <t>0,6*1,1*19</t>
  </si>
  <si>
    <t>162 70-1105.</t>
  </si>
  <si>
    <t>Vodorovné přemístění do 10000 m výkopku z horniny  tř, 1 až 4</t>
  </si>
  <si>
    <t>;odkop3+odkop4+rýhy+odhumusování-zásyp:</t>
  </si>
  <si>
    <t>1143,31+176,34+263,127+244,6-9,12</t>
  </si>
  <si>
    <t>;zpětný dovoz-humusování rovina+humusování svah:</t>
  </si>
  <si>
    <t>(836,8+350,2)*0,1</t>
  </si>
  <si>
    <t>100-000001</t>
  </si>
  <si>
    <t>Cena za ulození na skládku</t>
  </si>
  <si>
    <t>t</t>
  </si>
  <si>
    <t>;odkop3+odkop4+rýhy+odhumusování-zásyp  x1,8t/m3:</t>
  </si>
  <si>
    <t>(1143,31+176,34+263,127+244,6-9,12)*1,8</t>
  </si>
  <si>
    <t>; - (humusování rovina+humusování svah):</t>
  </si>
  <si>
    <t>-((836,8+350,2)*0,1)*1,8</t>
  </si>
  <si>
    <t>Odvoz na skládku v Drahanovicích</t>
  </si>
  <si>
    <t>167 10-1102.</t>
  </si>
  <si>
    <t>Nakládání výkopku z hornin tř, 1 až 4 přes 100 m3</t>
  </si>
  <si>
    <t>;humusování rovina+svah</t>
  </si>
  <si>
    <t>171 10-1101.R00</t>
  </si>
  <si>
    <t>Uložení sypaniny do násypů zhutněných na 95% PS</t>
  </si>
  <si>
    <t>;viz Sestava kubatur zeminy-násyp: 53,2</t>
  </si>
  <si>
    <t>583-44197</t>
  </si>
  <si>
    <t>Štěrkodrtě frakce 0-63 A</t>
  </si>
  <si>
    <t>T</t>
  </si>
  <si>
    <t>;násyp*1,8t/m3:  53,2*1,8</t>
  </si>
  <si>
    <t>171 20-1201.</t>
  </si>
  <si>
    <t>Uložení sypaniny na skládky</t>
  </si>
  <si>
    <t>;  - (humusování rovina+humusování svah):</t>
  </si>
  <si>
    <t>- (836,8+350,2)*0,1</t>
  </si>
  <si>
    <t>174 10-0010.RAA</t>
  </si>
  <si>
    <t>Zásyp jam, rýh a šachet sypaninou dovoz sypaniny ze vzdálenosti 50 m</t>
  </si>
  <si>
    <t>;zásyp rýhy pro chráničku:</t>
  </si>
  <si>
    <t>19*0,8*0,6</t>
  </si>
  <si>
    <t>180 40-1213.R00</t>
  </si>
  <si>
    <t>Založení trávníku lučního výsevem ve svahu do 1:1</t>
  </si>
  <si>
    <t>;rozprostření ornice rovina + svah:</t>
  </si>
  <si>
    <t>836,8+350,2</t>
  </si>
  <si>
    <t>005-72460</t>
  </si>
  <si>
    <t>Směs travní technická</t>
  </si>
  <si>
    <t>kg</t>
  </si>
  <si>
    <t>;rozprostření ornice rovina + svah x 0.03kg/m2:</t>
  </si>
  <si>
    <t>(836,8+350,2)*0,03</t>
  </si>
  <si>
    <t>181 10-1102.</t>
  </si>
  <si>
    <t>Úprava pláně v zářezech v hornině tř, 1 až 4 se  zhutněním</t>
  </si>
  <si>
    <t>;viz. Sestava kubatur humusu a úpravy ploch-úprava pláně: 3503,6</t>
  </si>
  <si>
    <t>182 20-1101.</t>
  </si>
  <si>
    <t>Svahování násypů</t>
  </si>
  <si>
    <t>;viz Sestava kubatur humusu a úpravy ploch-svahování násypu:</t>
  </si>
  <si>
    <t>350,1</t>
  </si>
  <si>
    <t>935111111</t>
  </si>
  <si>
    <t>Osazení dělené chráničky</t>
  </si>
  <si>
    <t>m</t>
  </si>
  <si>
    <t>;osazení chráničky kabelu CETIN + rezervní chránička:</t>
  </si>
  <si>
    <t>13*2</t>
  </si>
  <si>
    <t>723-000001</t>
  </si>
  <si>
    <t>Trubka dělená 110/5,3/3</t>
  </si>
  <si>
    <t>;chránička kabelu Telefónica O2:</t>
  </si>
  <si>
    <t>181 30-1112.R00</t>
  </si>
  <si>
    <t>Rozprostření ornice, rovina, tl.10-15 cm,nad 500m2</t>
  </si>
  <si>
    <t>;viz Sestava kubatur humusu a úpravy ploch-humusování sp+kraj:</t>
  </si>
  <si>
    <t>836,8</t>
  </si>
  <si>
    <t>182 30-1122.R00</t>
  </si>
  <si>
    <t>Rozprostření ornice, svah, tl. 10-15 cm, do 500 m2</t>
  </si>
  <si>
    <t>;viz Sestava kubatur humusu a úpravy ploch-humusování svahu:</t>
  </si>
  <si>
    <t>350,2</t>
  </si>
  <si>
    <t>Celkem za</t>
  </si>
  <si>
    <t>2</t>
  </si>
  <si>
    <t>Základy,zvláštní zakládání</t>
  </si>
  <si>
    <t>215 90-1101.R00</t>
  </si>
  <si>
    <t>Zhutnění podloží z hornin nesoudržných do 92% PS</t>
  </si>
  <si>
    <t>;viz. Sestava kubatur humusu a úpravy ploch - zhutnění podloží:</t>
  </si>
  <si>
    <t>553,3</t>
  </si>
  <si>
    <t>211 57-1121.R00</t>
  </si>
  <si>
    <t>Výplň odvodňovacích žeber kamen.drobným drceným  4-8mm</t>
  </si>
  <si>
    <t>;filtrační vrstva pro vsakovací trativod:</t>
  </si>
  <si>
    <t>prům. plocha v řezu * délka:</t>
  </si>
  <si>
    <t>;vlevo+vpravo: 0,05*835,29*2</t>
  </si>
  <si>
    <t>211 53-1111.R00</t>
  </si>
  <si>
    <t>Výplň odvodňovacích žeber kam. hrubě drcen. 63 mm</t>
  </si>
  <si>
    <t>;kamenivo pro vsakovací trativod:</t>
  </si>
  <si>
    <t>;vlevo+vpravo: 0,1*835,29*2</t>
  </si>
  <si>
    <t>212 97-1121.R00</t>
  </si>
  <si>
    <t>Opláštění trativ. z geot.,sklon nad 1:2,5 do 2,5 m</t>
  </si>
  <si>
    <t>;geotextílie pro zasakovací trativod - š. * dl.</t>
  </si>
  <si>
    <t>;vlevo a vpravo: 2*835,29*2</t>
  </si>
  <si>
    <t>693-66197</t>
  </si>
  <si>
    <t>Geotextilie FILTEK 200 g/m2 š. 200cm 100% PP</t>
  </si>
  <si>
    <t>;dodávka geotextílie + 2% ztrátné</t>
  </si>
  <si>
    <t>3341,16*1,02</t>
  </si>
  <si>
    <t>5</t>
  </si>
  <si>
    <t>Komunikace</t>
  </si>
  <si>
    <t>564 87-1111.R00</t>
  </si>
  <si>
    <t>Podklad ze štěrkodrti po zhutnění tloušťky 25 cm</t>
  </si>
  <si>
    <t>;Rezerva pro případnou sanaci pláně - 50% výměry pláně :3503,6*0,5</t>
  </si>
  <si>
    <t>564 86-1111.R00</t>
  </si>
  <si>
    <t>Podklad ze štěrkodrti po zhutnění tloušťky 20 cm</t>
  </si>
  <si>
    <t>;viz. Sestava ploch a kubatur konstrukčních vrstev:</t>
  </si>
  <si>
    <t>;km 0,000-KÚ:</t>
  </si>
  <si>
    <t>;ŠD: 3140,66</t>
  </si>
  <si>
    <t>;sjezdy km 0,320-KÚ:</t>
  </si>
  <si>
    <t>561 47-1120.R00</t>
  </si>
  <si>
    <t>Podklad ze zeminy stab.vápnem, Road Mix, tl. 30 cm</t>
  </si>
  <si>
    <t>; úprava pláně vápněním - pláň:</t>
  </si>
  <si>
    <t>3503,6</t>
  </si>
  <si>
    <t>561 40-9111.R00</t>
  </si>
  <si>
    <t>Příplatek za každý další 1 kg vápna na 1 m2</t>
  </si>
  <si>
    <t>11,55*3 503,6</t>
  </si>
  <si>
    <t>569 90-3311.</t>
  </si>
  <si>
    <t>Zřízení zemních krajnic se zhutněním</t>
  </si>
  <si>
    <t>; dl. komunikace * prům plocha</t>
  </si>
  <si>
    <t>835,84*2*0,15</t>
  </si>
  <si>
    <t>583-44199</t>
  </si>
  <si>
    <t>Štěrkodrtě frakce 0-63 C</t>
  </si>
  <si>
    <t>;krajnice*1.8t/m3"</t>
  </si>
  <si>
    <t>250,587*1,8</t>
  </si>
  <si>
    <t>564 76-2111.R00</t>
  </si>
  <si>
    <t>Podklad z kam.drceného 32-63 s výplň.kamen. 20 cm vibrovaný štěrk</t>
  </si>
  <si>
    <t>;VŠ: 2806,32</t>
  </si>
  <si>
    <t>9</t>
  </si>
  <si>
    <t>Ostatní konstrukce a práce-bourání</t>
  </si>
  <si>
    <t>998 22-5111.</t>
  </si>
  <si>
    <t>Přesun hmot pro pozemní komunikace a letiště s  krytem živičným</t>
  </si>
  <si>
    <t>4569,5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</si>
</sst>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"/>
    <numFmt numFmtId="165" formatCode="#,##0.00,&quot;Kč&quot;"/>
    <numFmt numFmtId="166" formatCode="0.0"/>
    <numFmt numFmtId="167" formatCode="#,##0.00000"/>
  </numFmts>
  <fonts count="19"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1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color rgb="FFFFFFFF"/>
      <name val="Arial CE"/>
      <family val="2"/>
      <charset val="238"/>
    </font>
    <font>
      <sz val="8"/>
      <color rgb="FF0000FF"/>
      <name val="Arial CE"/>
      <family val="2"/>
      <charset val="238"/>
    </font>
    <font>
      <sz val="10"/>
      <color rgb="FFFFFFFF"/>
      <name val="Arial CE"/>
      <family val="2"/>
      <charset val="1"/>
    </font>
    <font>
      <sz val="8"/>
      <color rgb="FF99CC00"/>
      <name val="Arial CE"/>
      <family val="2"/>
      <charset val="238"/>
    </font>
    <font>
      <sz val="10"/>
      <name val="Arial CE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168">
    <xf numFmtId="0" fontId="0" fillId="0" borderId="0" xfId="0"/>
    <xf numFmtId="0" fontId="15" fillId="0" borderId="8" xfId="1" applyFont="1" applyBorder="1" applyAlignment="1">
      <alignment horizontal="left" wrapText="1"/>
    </xf>
    <xf numFmtId="0" fontId="7" fillId="0" borderId="43" xfId="1" applyBorder="1" applyAlignment="1">
      <alignment horizontal="left" shrinkToFit="1"/>
    </xf>
    <xf numFmtId="49" fontId="7" fillId="0" borderId="41" xfId="1" applyNumberFormat="1" applyFont="1" applyBorder="1" applyAlignment="1">
      <alignment horizontal="center"/>
    </xf>
    <xf numFmtId="0" fontId="9" fillId="0" borderId="0" xfId="1" applyFont="1" applyBorder="1" applyAlignment="1">
      <alignment horizontal="center"/>
    </xf>
    <xf numFmtId="3" fontId="5" fillId="0" borderId="54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center"/>
    </xf>
    <xf numFmtId="0" fontId="7" fillId="0" borderId="43" xfId="1" applyFont="1" applyBorder="1" applyAlignment="1">
      <alignment horizontal="left" shrinkToFit="1"/>
    </xf>
    <xf numFmtId="0" fontId="7" fillId="0" borderId="41" xfId="1" applyFont="1" applyBorder="1" applyAlignment="1">
      <alignment horizontal="center"/>
    </xf>
    <xf numFmtId="0" fontId="7" fillId="0" borderId="38" xfId="1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1" fillId="0" borderId="21" xfId="0" applyFont="1" applyBorder="1" applyAlignment="1">
      <alignment horizontal="center" vertical="center"/>
    </xf>
    <xf numFmtId="0" fontId="5" fillId="0" borderId="2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0" fillId="0" borderId="1" xfId="0" applyFont="1" applyBorder="1"/>
    <xf numFmtId="0" fontId="0" fillId="0" borderId="2" xfId="0" applyBorder="1"/>
    <xf numFmtId="0" fontId="0" fillId="0" borderId="3" xfId="0" applyFont="1" applyBorder="1"/>
    <xf numFmtId="0" fontId="0" fillId="0" borderId="4" xfId="0" applyFont="1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Font="1" applyBorder="1"/>
    <xf numFmtId="0" fontId="0" fillId="0" borderId="11" xfId="0" applyBorder="1"/>
    <xf numFmtId="0" fontId="0" fillId="0" borderId="12" xfId="0" applyFont="1" applyBorder="1"/>
    <xf numFmtId="0" fontId="0" fillId="0" borderId="13" xfId="0" applyFont="1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0" fillId="0" borderId="12" xfId="0" applyBorder="1"/>
    <xf numFmtId="3" fontId="0" fillId="0" borderId="14" xfId="0" applyNumberFormat="1" applyBorder="1"/>
    <xf numFmtId="0" fontId="0" fillId="0" borderId="16" xfId="0" applyFont="1" applyBorder="1"/>
    <xf numFmtId="0" fontId="0" fillId="0" borderId="17" xfId="0" applyBorder="1"/>
    <xf numFmtId="0" fontId="0" fillId="0" borderId="18" xfId="0" applyFont="1" applyBorder="1"/>
    <xf numFmtId="0" fontId="0" fillId="0" borderId="19" xfId="0" applyBorder="1"/>
    <xf numFmtId="0" fontId="0" fillId="0" borderId="6" xfId="0" applyFont="1" applyBorder="1"/>
    <xf numFmtId="0" fontId="0" fillId="0" borderId="0" xfId="0" applyBorder="1"/>
    <xf numFmtId="3" fontId="0" fillId="0" borderId="0" xfId="0" applyNumberFormat="1"/>
    <xf numFmtId="0" fontId="5" fillId="0" borderId="22" xfId="0" applyFont="1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center"/>
    </xf>
    <xf numFmtId="0" fontId="0" fillId="0" borderId="25" xfId="0" applyBorder="1"/>
    <xf numFmtId="0" fontId="0" fillId="0" borderId="26" xfId="0" applyFont="1" applyBorder="1"/>
    <xf numFmtId="3" fontId="0" fillId="0" borderId="20" xfId="0" applyNumberFormat="1" applyBorder="1"/>
    <xf numFmtId="0" fontId="0" fillId="0" borderId="27" xfId="0" applyBorder="1"/>
    <xf numFmtId="3" fontId="0" fillId="0" borderId="28" xfId="0" applyNumberFormat="1" applyBorder="1"/>
    <xf numFmtId="0" fontId="0" fillId="0" borderId="29" xfId="0" applyBorder="1"/>
    <xf numFmtId="3" fontId="0" fillId="0" borderId="17" xfId="0" applyNumberFormat="1" applyBorder="1"/>
    <xf numFmtId="0" fontId="0" fillId="0" borderId="15" xfId="0" applyBorder="1"/>
    <xf numFmtId="0" fontId="0" fillId="0" borderId="30" xfId="0" applyFont="1" applyBorder="1"/>
    <xf numFmtId="0" fontId="0" fillId="0" borderId="31" xfId="0" applyFont="1" applyBorder="1"/>
    <xf numFmtId="0" fontId="0" fillId="0" borderId="33" xfId="0" applyFont="1" applyBorder="1"/>
    <xf numFmtId="3" fontId="0" fillId="0" borderId="34" xfId="0" applyNumberFormat="1" applyBorder="1"/>
    <xf numFmtId="0" fontId="0" fillId="0" borderId="35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Border="1" applyAlignment="1">
      <alignment horizontal="right"/>
    </xf>
    <xf numFmtId="165" fontId="0" fillId="0" borderId="17" xfId="0" applyNumberFormat="1" applyBorder="1"/>
    <xf numFmtId="165" fontId="0" fillId="0" borderId="0" xfId="0" applyNumberFormat="1" applyBorder="1"/>
    <xf numFmtId="0" fontId="6" fillId="0" borderId="33" xfId="0" applyFont="1" applyBorder="1"/>
    <xf numFmtId="0" fontId="6" fillId="0" borderId="34" xfId="0" applyFont="1" applyBorder="1"/>
    <xf numFmtId="0" fontId="6" fillId="0" borderId="36" xfId="0" applyFont="1" applyBorder="1"/>
    <xf numFmtId="165" fontId="6" fillId="0" borderId="34" xfId="0" applyNumberFormat="1" applyFont="1" applyBorder="1"/>
    <xf numFmtId="0" fontId="6" fillId="0" borderId="0" xfId="0" applyFont="1"/>
    <xf numFmtId="0" fontId="0" fillId="0" borderId="0" xfId="0" applyFont="1" applyAlignment="1"/>
    <xf numFmtId="0" fontId="3" fillId="0" borderId="39" xfId="1" applyFont="1" applyBorder="1"/>
    <xf numFmtId="0" fontId="7" fillId="0" borderId="39" xfId="1" applyBorder="1"/>
    <xf numFmtId="0" fontId="7" fillId="0" borderId="39" xfId="1" applyBorder="1" applyAlignment="1">
      <alignment horizontal="right"/>
    </xf>
    <xf numFmtId="0" fontId="7" fillId="0" borderId="39" xfId="1" applyFont="1" applyBorder="1"/>
    <xf numFmtId="0" fontId="0" fillId="0" borderId="39" xfId="0" applyBorder="1" applyAlignment="1">
      <alignment horizontal="left"/>
    </xf>
    <xf numFmtId="0" fontId="0" fillId="0" borderId="40" xfId="0" applyBorder="1"/>
    <xf numFmtId="0" fontId="3" fillId="0" borderId="42" xfId="1" applyFont="1" applyBorder="1"/>
    <xf numFmtId="0" fontId="7" fillId="0" borderId="42" xfId="1" applyBorder="1"/>
    <xf numFmtId="0" fontId="7" fillId="0" borderId="42" xfId="1" applyBorder="1" applyAlignment="1">
      <alignment horizontal="right"/>
    </xf>
    <xf numFmtId="49" fontId="5" fillId="0" borderId="22" xfId="0" applyNumberFormat="1" applyFont="1" applyBorder="1"/>
    <xf numFmtId="0" fontId="5" fillId="0" borderId="23" xfId="0" applyFont="1" applyBorder="1"/>
    <xf numFmtId="0" fontId="5" fillId="0" borderId="24" xfId="0" applyFont="1" applyBorder="1"/>
    <xf numFmtId="0" fontId="5" fillId="0" borderId="44" xfId="0" applyFont="1" applyBorder="1"/>
    <xf numFmtId="0" fontId="5" fillId="0" borderId="45" xfId="0" applyFont="1" applyBorder="1"/>
    <xf numFmtId="0" fontId="5" fillId="0" borderId="46" xfId="0" applyFont="1" applyBorder="1"/>
    <xf numFmtId="49" fontId="8" fillId="0" borderId="6" xfId="0" applyNumberFormat="1" applyFont="1" applyBorder="1"/>
    <xf numFmtId="0" fontId="8" fillId="0" borderId="0" xfId="0" applyFont="1" applyBorder="1"/>
    <xf numFmtId="3" fontId="0" fillId="0" borderId="9" xfId="0" applyNumberFormat="1" applyFont="1" applyBorder="1"/>
    <xf numFmtId="3" fontId="0" fillId="0" borderId="47" xfId="0" applyNumberFormat="1" applyFont="1" applyBorder="1"/>
    <xf numFmtId="3" fontId="0" fillId="0" borderId="48" xfId="0" applyNumberFormat="1" applyFont="1" applyBorder="1"/>
    <xf numFmtId="0" fontId="5" fillId="0" borderId="22" xfId="0" applyFont="1" applyBorder="1"/>
    <xf numFmtId="3" fontId="5" fillId="0" borderId="24" xfId="0" applyNumberFormat="1" applyFont="1" applyBorder="1"/>
    <xf numFmtId="3" fontId="5" fillId="0" borderId="45" xfId="0" applyNumberFormat="1" applyFont="1" applyBorder="1"/>
    <xf numFmtId="3" fontId="5" fillId="0" borderId="46" xfId="0" applyNumberFormat="1" applyFont="1" applyBorder="1"/>
    <xf numFmtId="0" fontId="5" fillId="0" borderId="0" xfId="0" applyFont="1"/>
    <xf numFmtId="0" fontId="5" fillId="0" borderId="27" xfId="0" applyFont="1" applyBorder="1"/>
    <xf numFmtId="0" fontId="5" fillId="0" borderId="28" xfId="0" applyFont="1" applyBorder="1"/>
    <xf numFmtId="0" fontId="0" fillId="0" borderId="49" xfId="0" applyBorder="1"/>
    <xf numFmtId="0" fontId="5" fillId="0" borderId="50" xfId="0" applyFont="1" applyBorder="1" applyAlignment="1">
      <alignment horizontal="right"/>
    </xf>
    <xf numFmtId="0" fontId="5" fillId="0" borderId="28" xfId="0" applyFont="1" applyBorder="1" applyAlignment="1">
      <alignment horizontal="right"/>
    </xf>
    <xf numFmtId="0" fontId="5" fillId="0" borderId="29" xfId="0" applyFont="1" applyBorder="1" applyAlignment="1">
      <alignment horizontal="center"/>
    </xf>
    <xf numFmtId="4" fontId="4" fillId="0" borderId="28" xfId="0" applyNumberFormat="1" applyFont="1" applyBorder="1" applyAlignment="1">
      <alignment horizontal="right"/>
    </xf>
    <xf numFmtId="4" fontId="4" fillId="0" borderId="49" xfId="0" applyNumberFormat="1" applyFont="1" applyBorder="1" applyAlignment="1">
      <alignment horizontal="right"/>
    </xf>
    <xf numFmtId="0" fontId="0" fillId="0" borderId="51" xfId="0" applyFont="1" applyBorder="1"/>
    <xf numFmtId="3" fontId="0" fillId="0" borderId="30" xfId="0" applyNumberFormat="1" applyFont="1" applyBorder="1" applyAlignment="1">
      <alignment horizontal="right"/>
    </xf>
    <xf numFmtId="166" fontId="0" fillId="0" borderId="52" xfId="0" applyNumberFormat="1" applyFont="1" applyBorder="1" applyAlignment="1">
      <alignment horizontal="right"/>
    </xf>
    <xf numFmtId="3" fontId="0" fillId="0" borderId="53" xfId="0" applyNumberFormat="1" applyFont="1" applyBorder="1" applyAlignment="1">
      <alignment horizontal="right"/>
    </xf>
    <xf numFmtId="4" fontId="0" fillId="0" borderId="26" xfId="0" applyNumberFormat="1" applyFont="1" applyBorder="1" applyAlignment="1">
      <alignment horizontal="right"/>
    </xf>
    <xf numFmtId="3" fontId="0" fillId="0" borderId="51" xfId="0" applyNumberFormat="1" applyFont="1" applyBorder="1" applyAlignment="1">
      <alignment horizontal="right"/>
    </xf>
    <xf numFmtId="0" fontId="0" fillId="0" borderId="33" xfId="0" applyBorder="1"/>
    <xf numFmtId="0" fontId="5" fillId="0" borderId="34" xfId="0" applyFont="1" applyBorder="1"/>
    <xf numFmtId="0" fontId="0" fillId="0" borderId="34" xfId="0" applyBorder="1"/>
    <xf numFmtId="4" fontId="0" fillId="0" borderId="54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0" fontId="7" fillId="0" borderId="0" xfId="1"/>
    <xf numFmtId="0" fontId="7" fillId="0" borderId="0" xfId="1" applyAlignment="1">
      <alignment horizontal="right"/>
    </xf>
    <xf numFmtId="0" fontId="10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11" fillId="0" borderId="0" xfId="1" applyFont="1" applyAlignment="1">
      <alignment horizontal="right"/>
    </xf>
    <xf numFmtId="0" fontId="7" fillId="0" borderId="39" xfId="1" applyFont="1" applyBorder="1" applyAlignment="1">
      <alignment horizontal="center"/>
    </xf>
    <xf numFmtId="0" fontId="7" fillId="0" borderId="39" xfId="1" applyBorder="1" applyAlignment="1">
      <alignment horizontal="left"/>
    </xf>
    <xf numFmtId="0" fontId="7" fillId="0" borderId="40" xfId="1" applyBorder="1"/>
    <xf numFmtId="0" fontId="8" fillId="0" borderId="0" xfId="1" applyFont="1"/>
    <xf numFmtId="0" fontId="7" fillId="0" borderId="0" xfId="1" applyFont="1"/>
    <xf numFmtId="0" fontId="7" fillId="0" borderId="0" xfId="1" applyAlignment="1"/>
    <xf numFmtId="49" fontId="4" fillId="0" borderId="52" xfId="1" applyNumberFormat="1" applyFont="1" applyBorder="1"/>
    <xf numFmtId="0" fontId="4" fillId="0" borderId="15" xfId="1" applyFont="1" applyBorder="1" applyAlignment="1">
      <alignment horizontal="center"/>
    </xf>
    <xf numFmtId="0" fontId="4" fillId="0" borderId="52" xfId="1" applyFont="1" applyBorder="1" applyAlignment="1">
      <alignment horizontal="center"/>
    </xf>
    <xf numFmtId="0" fontId="12" fillId="0" borderId="52" xfId="1" applyFont="1" applyBorder="1"/>
    <xf numFmtId="0" fontId="5" fillId="0" borderId="47" xfId="1" applyFont="1" applyBorder="1" applyAlignment="1">
      <alignment horizontal="center"/>
    </xf>
    <xf numFmtId="49" fontId="5" fillId="0" borderId="47" xfId="1" applyNumberFormat="1" applyFont="1" applyBorder="1" applyAlignment="1">
      <alignment horizontal="left"/>
    </xf>
    <xf numFmtId="0" fontId="5" fillId="0" borderId="47" xfId="1" applyFont="1" applyBorder="1"/>
    <xf numFmtId="0" fontId="7" fillId="0" borderId="47" xfId="1" applyBorder="1" applyAlignment="1">
      <alignment horizontal="center"/>
    </xf>
    <xf numFmtId="0" fontId="7" fillId="0" borderId="47" xfId="1" applyBorder="1" applyAlignment="1">
      <alignment horizontal="right"/>
    </xf>
    <xf numFmtId="0" fontId="7" fillId="0" borderId="47" xfId="1" applyBorder="1"/>
    <xf numFmtId="0" fontId="13" fillId="0" borderId="55" xfId="1" applyFont="1" applyBorder="1"/>
    <xf numFmtId="0" fontId="14" fillId="0" borderId="0" xfId="1" applyFont="1"/>
    <xf numFmtId="0" fontId="0" fillId="0" borderId="47" xfId="1" applyFont="1" applyBorder="1" applyAlignment="1">
      <alignment horizontal="center"/>
    </xf>
    <xf numFmtId="49" fontId="0" fillId="0" borderId="47" xfId="1" applyNumberFormat="1" applyFont="1" applyBorder="1" applyAlignment="1">
      <alignment horizontal="left"/>
    </xf>
    <xf numFmtId="0" fontId="0" fillId="0" borderId="47" xfId="1" applyFont="1" applyBorder="1" applyAlignment="1">
      <alignment wrapText="1"/>
    </xf>
    <xf numFmtId="49" fontId="0" fillId="0" borderId="47" xfId="1" applyNumberFormat="1" applyFont="1" applyBorder="1" applyAlignment="1">
      <alignment horizontal="center" shrinkToFit="1"/>
    </xf>
    <xf numFmtId="4" fontId="0" fillId="0" borderId="47" xfId="1" applyNumberFormat="1" applyFont="1" applyBorder="1" applyAlignment="1">
      <alignment horizontal="right"/>
    </xf>
    <xf numFmtId="4" fontId="0" fillId="0" borderId="47" xfId="1" applyNumberFormat="1" applyFont="1" applyBorder="1"/>
    <xf numFmtId="167" fontId="0" fillId="0" borderId="47" xfId="1" applyNumberFormat="1" applyFont="1" applyBorder="1"/>
    <xf numFmtId="0" fontId="8" fillId="0" borderId="47" xfId="1" applyFont="1" applyBorder="1" applyAlignment="1">
      <alignment horizontal="center"/>
    </xf>
    <xf numFmtId="49" fontId="8" fillId="0" borderId="47" xfId="1" applyNumberFormat="1" applyFont="1" applyBorder="1" applyAlignment="1">
      <alignment horizontal="left"/>
    </xf>
    <xf numFmtId="4" fontId="15" fillId="0" borderId="47" xfId="1" applyNumberFormat="1" applyFont="1" applyBorder="1" applyAlignment="1">
      <alignment horizontal="right" wrapText="1"/>
    </xf>
    <xf numFmtId="0" fontId="15" fillId="0" borderId="47" xfId="1" applyFont="1" applyBorder="1" applyAlignment="1">
      <alignment horizontal="left" wrapText="1"/>
    </xf>
    <xf numFmtId="0" fontId="15" fillId="0" borderId="47" xfId="0" applyFont="1" applyBorder="1" applyAlignment="1">
      <alignment horizontal="right"/>
    </xf>
    <xf numFmtId="0" fontId="16" fillId="0" borderId="0" xfId="1" applyFont="1"/>
    <xf numFmtId="0" fontId="13" fillId="0" borderId="47" xfId="1" applyFont="1" applyBorder="1"/>
    <xf numFmtId="0" fontId="18" fillId="0" borderId="0" xfId="0" applyFont="1"/>
    <xf numFmtId="0" fontId="7" fillId="0" borderId="56" xfId="1" applyBorder="1" applyAlignment="1">
      <alignment horizontal="center"/>
    </xf>
    <xf numFmtId="49" fontId="3" fillId="0" borderId="56" xfId="1" applyNumberFormat="1" applyFont="1" applyBorder="1" applyAlignment="1">
      <alignment horizontal="left"/>
    </xf>
    <xf numFmtId="0" fontId="3" fillId="0" borderId="56" xfId="1" applyFont="1" applyBorder="1"/>
    <xf numFmtId="4" fontId="7" fillId="0" borderId="56" xfId="1" applyNumberFormat="1" applyBorder="1" applyAlignment="1">
      <alignment horizontal="right"/>
    </xf>
    <xf numFmtId="4" fontId="5" fillId="0" borderId="56" xfId="1" applyNumberFormat="1" applyFont="1" applyBorder="1"/>
    <xf numFmtId="0" fontId="5" fillId="0" borderId="56" xfId="1" applyFont="1" applyBorder="1"/>
    <xf numFmtId="167" fontId="5" fillId="0" borderId="56" xfId="1" applyNumberFormat="1" applyFont="1" applyBorder="1"/>
    <xf numFmtId="3" fontId="7" fillId="0" borderId="0" xfId="1" applyNumberFormat="1"/>
    <xf numFmtId="0" fontId="17" fillId="0" borderId="47" xfId="1" applyFont="1" applyBorder="1" applyAlignment="1">
      <alignment horizontal="left" wrapText="1" indent="1"/>
    </xf>
    <xf numFmtId="4" fontId="0" fillId="3" borderId="47" xfId="1" applyNumberFormat="1" applyFont="1" applyFill="1" applyBorder="1" applyAlignment="1">
      <alignment horizontal="right"/>
    </xf>
    <xf numFmtId="4" fontId="0" fillId="0" borderId="7" xfId="0" applyNumberFormat="1" applyFont="1" applyBorder="1"/>
    <xf numFmtId="4" fontId="5" fillId="0" borderId="44" xfId="0" applyNumberFormat="1" applyFont="1" applyBorder="1"/>
    <xf numFmtId="4" fontId="0" fillId="0" borderId="20" xfId="0" applyNumberFormat="1" applyBorder="1"/>
    <xf numFmtId="4" fontId="0" fillId="0" borderId="32" xfId="0" applyNumberFormat="1" applyBorder="1"/>
    <xf numFmtId="4" fontId="0" fillId="0" borderId="14" xfId="0" applyNumberFormat="1" applyBorder="1"/>
    <xf numFmtId="4" fontId="6" fillId="0" borderId="37" xfId="0" applyNumberFormat="1" applyFont="1" applyBorder="1"/>
    <xf numFmtId="4" fontId="0" fillId="0" borderId="19" xfId="0" applyNumberFormat="1" applyBorder="1"/>
  </cellXfs>
  <cellStyles count="2">
    <cellStyle name="Normální" xfId="0" builtinId="0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7"/>
  <sheetViews>
    <sheetView showZeros="0" zoomScaleNormal="100" workbookViewId="0">
      <selection activeCell="N32" sqref="N32"/>
    </sheetView>
  </sheetViews>
  <sheetFormatPr defaultRowHeight="12.75"/>
  <cols>
    <col min="1" max="1" width="2"/>
    <col min="2" max="2" width="15"/>
    <col min="3" max="3" width="15.85546875"/>
    <col min="4" max="4" width="14.5703125"/>
    <col min="5" max="5" width="13.5703125"/>
    <col min="6" max="6" width="16.5703125"/>
    <col min="7" max="7" width="15.28515625"/>
    <col min="8" max="1025" width="8.7109375"/>
  </cols>
  <sheetData>
    <row r="1" spans="1:57" ht="21.75" customHeight="1">
      <c r="A1" s="14" t="s">
        <v>0</v>
      </c>
      <c r="B1" s="14"/>
      <c r="C1" s="14"/>
      <c r="D1" s="14"/>
      <c r="E1" s="14"/>
      <c r="F1" s="14"/>
      <c r="G1" s="14"/>
    </row>
    <row r="2" spans="1:57" ht="15" customHeight="1"/>
    <row r="3" spans="1:57" ht="12.95" customHeight="1">
      <c r="A3" s="15" t="s">
        <v>1</v>
      </c>
      <c r="B3" s="16"/>
      <c r="C3" s="17" t="s">
        <v>2</v>
      </c>
      <c r="D3" s="17"/>
      <c r="E3" s="17"/>
      <c r="F3" s="18" t="s">
        <v>3</v>
      </c>
      <c r="G3" s="19"/>
    </row>
    <row r="4" spans="1:57" ht="12.95" customHeight="1">
      <c r="A4" s="20"/>
      <c r="B4" s="21"/>
      <c r="C4" s="22" t="s">
        <v>4</v>
      </c>
      <c r="D4" s="23"/>
      <c r="E4" s="23"/>
      <c r="F4" s="24"/>
      <c r="G4" s="25"/>
    </row>
    <row r="5" spans="1:57" ht="12.95" customHeight="1">
      <c r="A5" s="26" t="s">
        <v>5</v>
      </c>
      <c r="B5" s="27"/>
      <c r="C5" s="28" t="s">
        <v>6</v>
      </c>
      <c r="D5" s="28"/>
      <c r="E5" s="28"/>
      <c r="F5" s="29" t="s">
        <v>7</v>
      </c>
      <c r="G5" s="30"/>
    </row>
    <row r="6" spans="1:57" ht="12.95" customHeight="1">
      <c r="A6" s="20"/>
      <c r="B6" s="21"/>
      <c r="C6" s="22" t="s">
        <v>8</v>
      </c>
      <c r="D6" s="23"/>
      <c r="E6" s="23"/>
      <c r="F6" s="31"/>
      <c r="G6" s="25"/>
    </row>
    <row r="7" spans="1:57">
      <c r="A7" s="26" t="s">
        <v>9</v>
      </c>
      <c r="B7" s="28"/>
      <c r="C7" s="13"/>
      <c r="D7" s="13"/>
      <c r="E7" s="29" t="s">
        <v>10</v>
      </c>
      <c r="F7" s="32"/>
      <c r="G7" s="30">
        <v>0</v>
      </c>
    </row>
    <row r="8" spans="1:57">
      <c r="A8" s="26" t="s">
        <v>11</v>
      </c>
      <c r="B8" s="28"/>
      <c r="C8" s="13" t="s">
        <v>12</v>
      </c>
      <c r="D8" s="13"/>
      <c r="E8" s="29" t="s">
        <v>13</v>
      </c>
      <c r="F8" s="28"/>
      <c r="G8" s="33">
        <f>IF(PocetMJ=0,,ROUND((F30+F32)/PocetMJ,1))</f>
        <v>0</v>
      </c>
    </row>
    <row r="9" spans="1:57">
      <c r="A9" s="34" t="s">
        <v>14</v>
      </c>
      <c r="B9" s="35"/>
      <c r="C9" s="35"/>
      <c r="D9" s="35"/>
      <c r="E9" s="36" t="s">
        <v>15</v>
      </c>
      <c r="F9" s="35"/>
      <c r="G9" s="37"/>
    </row>
    <row r="10" spans="1:57">
      <c r="A10" s="38" t="s">
        <v>16</v>
      </c>
      <c r="B10" s="39"/>
      <c r="C10" s="39"/>
      <c r="D10" s="39"/>
      <c r="E10" s="24" t="s">
        <v>17</v>
      </c>
      <c r="F10" s="39"/>
      <c r="G10" s="25"/>
      <c r="BA10" s="40"/>
      <c r="BB10" s="40"/>
      <c r="BC10" s="40"/>
      <c r="BD10" s="40"/>
      <c r="BE10" s="40"/>
    </row>
    <row r="11" spans="1:57">
      <c r="A11" s="38"/>
      <c r="B11" s="39"/>
      <c r="C11" s="39"/>
      <c r="D11" s="39"/>
      <c r="E11" s="12" t="s">
        <v>18</v>
      </c>
      <c r="F11" s="12"/>
      <c r="G11" s="12"/>
    </row>
    <row r="12" spans="1:57" ht="28.5" customHeight="1">
      <c r="A12" s="11" t="s">
        <v>19</v>
      </c>
      <c r="B12" s="11"/>
      <c r="C12" s="11"/>
      <c r="D12" s="11"/>
      <c r="E12" s="11"/>
      <c r="F12" s="11"/>
      <c r="G12" s="11"/>
    </row>
    <row r="13" spans="1:57" ht="17.25" customHeight="1">
      <c r="A13" s="41" t="s">
        <v>20</v>
      </c>
      <c r="B13" s="42"/>
      <c r="C13" s="43"/>
      <c r="D13" s="10" t="s">
        <v>21</v>
      </c>
      <c r="E13" s="10"/>
      <c r="F13" s="10"/>
      <c r="G13" s="10"/>
    </row>
    <row r="14" spans="1:57" ht="15.95" customHeight="1">
      <c r="A14" s="44"/>
      <c r="B14" s="45" t="s">
        <v>22</v>
      </c>
      <c r="C14" s="163">
        <f>Dodavka</f>
        <v>0</v>
      </c>
      <c r="D14" s="47"/>
      <c r="E14" s="48"/>
      <c r="F14" s="49"/>
      <c r="G14" s="46"/>
    </row>
    <row r="15" spans="1:57" ht="15.95" customHeight="1">
      <c r="A15" s="44" t="s">
        <v>23</v>
      </c>
      <c r="B15" s="45" t="s">
        <v>24</v>
      </c>
      <c r="C15" s="163">
        <f>Mont</f>
        <v>0</v>
      </c>
      <c r="D15" s="34"/>
      <c r="E15" s="50"/>
      <c r="F15" s="51"/>
      <c r="G15" s="46"/>
    </row>
    <row r="16" spans="1:57" ht="15.95" customHeight="1">
      <c r="A16" s="44" t="s">
        <v>25</v>
      </c>
      <c r="B16" s="45" t="s">
        <v>26</v>
      </c>
      <c r="C16" s="163">
        <f>HSV</f>
        <v>0</v>
      </c>
      <c r="D16" s="34"/>
      <c r="E16" s="50"/>
      <c r="F16" s="51"/>
      <c r="G16" s="46"/>
    </row>
    <row r="17" spans="1:7" ht="15.95" customHeight="1">
      <c r="A17" s="52" t="s">
        <v>27</v>
      </c>
      <c r="B17" s="45" t="s">
        <v>28</v>
      </c>
      <c r="C17" s="163">
        <f>PSV</f>
        <v>0</v>
      </c>
      <c r="D17" s="34"/>
      <c r="E17" s="50"/>
      <c r="F17" s="51"/>
      <c r="G17" s="46"/>
    </row>
    <row r="18" spans="1:7" ht="15.95" customHeight="1">
      <c r="A18" s="53" t="s">
        <v>29</v>
      </c>
      <c r="B18" s="45"/>
      <c r="C18" s="163">
        <f>SUM(C14:C17)</f>
        <v>0</v>
      </c>
      <c r="D18" s="34"/>
      <c r="E18" s="50"/>
      <c r="F18" s="51"/>
      <c r="G18" s="46"/>
    </row>
    <row r="19" spans="1:7" ht="15.95" customHeight="1">
      <c r="A19" s="53"/>
      <c r="B19" s="45"/>
      <c r="C19" s="163"/>
      <c r="D19" s="34"/>
      <c r="E19" s="50"/>
      <c r="F19" s="51"/>
      <c r="G19" s="46"/>
    </row>
    <row r="20" spans="1:7" ht="15.95" customHeight="1">
      <c r="A20" s="53" t="s">
        <v>30</v>
      </c>
      <c r="B20" s="45"/>
      <c r="C20" s="163">
        <f>HZS</f>
        <v>0</v>
      </c>
      <c r="D20" s="34"/>
      <c r="E20" s="50"/>
      <c r="F20" s="51"/>
      <c r="G20" s="46"/>
    </row>
    <row r="21" spans="1:7" ht="15.95" customHeight="1">
      <c r="A21" s="38" t="s">
        <v>31</v>
      </c>
      <c r="B21" s="39"/>
      <c r="C21" s="163">
        <f>C18+C20</f>
        <v>0</v>
      </c>
      <c r="D21" s="34" t="s">
        <v>32</v>
      </c>
      <c r="E21" s="50"/>
      <c r="F21" s="51"/>
      <c r="G21" s="46">
        <f>G22-SUM(G14:G20)</f>
        <v>0</v>
      </c>
    </row>
    <row r="22" spans="1:7" ht="15.95" customHeight="1">
      <c r="A22" s="34" t="s">
        <v>33</v>
      </c>
      <c r="B22" s="35"/>
      <c r="C22" s="164">
        <f>C21+G22</f>
        <v>0</v>
      </c>
      <c r="D22" s="54" t="s">
        <v>34</v>
      </c>
      <c r="E22" s="55"/>
      <c r="F22" s="56"/>
      <c r="G22" s="46">
        <f>VRN</f>
        <v>0</v>
      </c>
    </row>
    <row r="23" spans="1:7">
      <c r="A23" s="15" t="s">
        <v>35</v>
      </c>
      <c r="B23" s="17"/>
      <c r="C23" s="18" t="s">
        <v>36</v>
      </c>
      <c r="D23" s="17"/>
      <c r="E23" s="18" t="s">
        <v>37</v>
      </c>
      <c r="F23" s="17"/>
      <c r="G23" s="19"/>
    </row>
    <row r="24" spans="1:7">
      <c r="A24" s="26"/>
      <c r="B24" s="28"/>
      <c r="C24" s="29" t="s">
        <v>38</v>
      </c>
      <c r="D24" s="28"/>
      <c r="E24" s="29" t="s">
        <v>38</v>
      </c>
      <c r="F24" s="28"/>
      <c r="G24" s="30"/>
    </row>
    <row r="25" spans="1:7">
      <c r="A25" s="38" t="s">
        <v>39</v>
      </c>
      <c r="B25" s="57"/>
      <c r="C25" s="24" t="s">
        <v>39</v>
      </c>
      <c r="D25" s="39"/>
      <c r="E25" s="24" t="s">
        <v>39</v>
      </c>
      <c r="F25" s="39"/>
      <c r="G25" s="25"/>
    </row>
    <row r="26" spans="1:7">
      <c r="A26" s="38"/>
      <c r="B26" s="58"/>
      <c r="C26" s="24" t="s">
        <v>40</v>
      </c>
      <c r="D26" s="39"/>
      <c r="E26" s="24" t="s">
        <v>41</v>
      </c>
      <c r="F26" s="39"/>
      <c r="G26" s="25"/>
    </row>
    <row r="27" spans="1:7">
      <c r="A27" s="38"/>
      <c r="B27" s="39"/>
      <c r="C27" s="24"/>
      <c r="D27" s="39"/>
      <c r="E27" s="24"/>
      <c r="F27" s="39"/>
      <c r="G27" s="25"/>
    </row>
    <row r="28" spans="1:7" ht="97.5" customHeight="1">
      <c r="A28" s="38"/>
      <c r="B28" s="39"/>
      <c r="C28" s="24"/>
      <c r="D28" s="39"/>
      <c r="E28" s="24"/>
      <c r="F28" s="39"/>
      <c r="G28" s="25"/>
    </row>
    <row r="29" spans="1:7">
      <c r="A29" s="26" t="s">
        <v>42</v>
      </c>
      <c r="B29" s="28"/>
      <c r="C29" s="59">
        <v>0</v>
      </c>
      <c r="D29" s="28" t="s">
        <v>43</v>
      </c>
      <c r="E29" s="29"/>
      <c r="F29" s="60">
        <v>0</v>
      </c>
      <c r="G29" s="30"/>
    </row>
    <row r="30" spans="1:7">
      <c r="A30" s="26" t="s">
        <v>42</v>
      </c>
      <c r="B30" s="28"/>
      <c r="C30" s="59">
        <v>14</v>
      </c>
      <c r="D30" s="28" t="s">
        <v>43</v>
      </c>
      <c r="E30" s="29"/>
      <c r="F30" s="60">
        <v>0</v>
      </c>
      <c r="G30" s="30"/>
    </row>
    <row r="31" spans="1:7">
      <c r="A31" s="26" t="s">
        <v>44</v>
      </c>
      <c r="B31" s="28"/>
      <c r="C31" s="59">
        <v>14</v>
      </c>
      <c r="D31" s="28" t="s">
        <v>43</v>
      </c>
      <c r="E31" s="29"/>
      <c r="F31" s="61">
        <f>ROUND(PRODUCT(F30,C31/100),0)</f>
        <v>0</v>
      </c>
      <c r="G31" s="37"/>
    </row>
    <row r="32" spans="1:7">
      <c r="A32" s="26" t="s">
        <v>42</v>
      </c>
      <c r="B32" s="28"/>
      <c r="C32" s="59">
        <v>21</v>
      </c>
      <c r="D32" s="28" t="s">
        <v>43</v>
      </c>
      <c r="E32" s="29"/>
      <c r="F32" s="60">
        <v>0</v>
      </c>
      <c r="G32" s="165">
        <f>C22</f>
        <v>0</v>
      </c>
    </row>
    <row r="33" spans="1:7">
      <c r="A33" s="26" t="s">
        <v>44</v>
      </c>
      <c r="B33" s="28"/>
      <c r="C33" s="59">
        <v>21</v>
      </c>
      <c r="D33" s="28" t="s">
        <v>43</v>
      </c>
      <c r="E33" s="29"/>
      <c r="F33" s="61">
        <f>ROUND(PRODUCT(F32,C33/100),0)</f>
        <v>0</v>
      </c>
      <c r="G33" s="167">
        <f>G32*0.21</f>
        <v>0</v>
      </c>
    </row>
    <row r="34" spans="1:7" s="66" customFormat="1" ht="19.5" customHeight="1">
      <c r="A34" s="62" t="s">
        <v>45</v>
      </c>
      <c r="B34" s="63"/>
      <c r="C34" s="63"/>
      <c r="D34" s="63"/>
      <c r="E34" s="64"/>
      <c r="F34" s="65">
        <f>ROUND(SUM(F30:F33),0)</f>
        <v>0</v>
      </c>
      <c r="G34" s="166">
        <f>SUM(G32:G33)</f>
        <v>0</v>
      </c>
    </row>
    <row r="36" spans="1:7">
      <c r="A36" s="67" t="s">
        <v>46</v>
      </c>
      <c r="B36" s="67"/>
      <c r="C36" s="67"/>
      <c r="D36" s="67"/>
      <c r="E36" s="67"/>
      <c r="F36" s="67"/>
      <c r="G36" s="67"/>
    </row>
    <row r="37" spans="1:7" ht="14.25" customHeight="1"/>
  </sheetData>
  <sheetProtection algorithmName="SHA-512" hashValue="j4sPIozTyD6ARtTIx8JLH3LUHiejpX9bb2CGPdrp1B23NlWoiO2ti3TQ2ZtP1aeG4l1SWgb6Piauoez4+sY7Fw==" saltValue="5kgXDRDzoVPDNgGLX+FVgQ==" spinCount="100000" sheet="1" objects="1" scenarios="1"/>
  <protectedRanges>
    <protectedRange sqref="A7:G12 A23:G28" name="Oblast1"/>
  </protectedRanges>
  <mergeCells count="6">
    <mergeCell ref="D13:G13"/>
    <mergeCell ref="A1:G1"/>
    <mergeCell ref="C7:D7"/>
    <mergeCell ref="C8:D8"/>
    <mergeCell ref="E11:G11"/>
    <mergeCell ref="A12:G12"/>
  </mergeCells>
  <pageMargins left="0.59027777777777801" right="0.39374999999999999" top="0.98402777777777795" bottom="0.98402777777777795" header="0.51180555555555496" footer="0.51180555555555496"/>
  <pageSetup paperSize="0" scale="0" firstPageNumber="0" orientation="portrait" usePrinterDefaults="0" horizontalDpi="0" verticalDpi="0" copies="0"/>
  <headerFooter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7"/>
  <sheetViews>
    <sheetView showZeros="0" zoomScaleNormal="100" workbookViewId="0">
      <selection activeCell="E7" sqref="E7:E11"/>
    </sheetView>
  </sheetViews>
  <sheetFormatPr defaultRowHeight="12.75"/>
  <cols>
    <col min="1" max="1" width="5.85546875"/>
    <col min="2" max="2" width="6.140625"/>
    <col min="3" max="3" width="11.42578125"/>
    <col min="4" max="4" width="15.85546875"/>
    <col min="5" max="5" width="11.28515625"/>
    <col min="6" max="6" width="10.85546875"/>
    <col min="7" max="7" width="11"/>
    <col min="8" max="8" width="11.140625"/>
    <col min="9" max="9" width="10.7109375"/>
    <col min="10" max="1025" width="8.7109375"/>
  </cols>
  <sheetData>
    <row r="1" spans="1:57">
      <c r="A1" s="9" t="s">
        <v>5</v>
      </c>
      <c r="B1" s="9"/>
      <c r="C1" s="68" t="str">
        <f>CONCATENATE(cislostavby," ",nazevstavby)</f>
        <v xml:space="preserve"> Společná zařízení v k.ú. Senice na Hané</v>
      </c>
      <c r="D1" s="69"/>
      <c r="E1" s="70"/>
      <c r="F1" s="69"/>
      <c r="G1" s="71"/>
      <c r="H1" s="72"/>
      <c r="I1" s="73"/>
    </row>
    <row r="2" spans="1:57">
      <c r="A2" s="8" t="s">
        <v>1</v>
      </c>
      <c r="B2" s="8"/>
      <c r="C2" s="74" t="str">
        <f>CONCATENATE(cisloobjektu," ",nazevobjektu)</f>
        <v xml:space="preserve"> SO 102 Hlavní polní cesta C2</v>
      </c>
      <c r="D2" s="75"/>
      <c r="E2" s="76"/>
      <c r="F2" s="75"/>
      <c r="G2" s="7"/>
      <c r="H2" s="7"/>
      <c r="I2" s="7"/>
    </row>
    <row r="4" spans="1:57" ht="19.5" customHeight="1">
      <c r="A4" s="6" t="s">
        <v>47</v>
      </c>
      <c r="B4" s="6"/>
      <c r="C4" s="6"/>
      <c r="D4" s="6"/>
      <c r="E4" s="6"/>
      <c r="F4" s="6"/>
      <c r="G4" s="6"/>
      <c r="H4" s="6"/>
      <c r="I4" s="6"/>
    </row>
    <row r="6" spans="1:57" s="39" customFormat="1">
      <c r="A6" s="77"/>
      <c r="B6" s="78" t="s">
        <v>48</v>
      </c>
      <c r="C6" s="78"/>
      <c r="D6" s="79"/>
      <c r="E6" s="80" t="s">
        <v>49</v>
      </c>
      <c r="F6" s="81" t="s">
        <v>50</v>
      </c>
      <c r="G6" s="81" t="s">
        <v>51</v>
      </c>
      <c r="H6" s="81" t="s">
        <v>52</v>
      </c>
      <c r="I6" s="82" t="s">
        <v>30</v>
      </c>
    </row>
    <row r="7" spans="1:57">
      <c r="A7" s="83" t="str">
        <f>Položky!B7</f>
        <v>1</v>
      </c>
      <c r="B7" s="84" t="str">
        <f>Položky!C7</f>
        <v>Zemní práce</v>
      </c>
      <c r="C7" s="39"/>
      <c r="D7" s="85"/>
      <c r="E7" s="161">
        <f>Položky!BC115</f>
        <v>0</v>
      </c>
      <c r="F7" s="86">
        <f>Položky!BD115</f>
        <v>0</v>
      </c>
      <c r="G7" s="86">
        <f>Položky!BE115</f>
        <v>0</v>
      </c>
      <c r="H7" s="86">
        <f>Položky!BF115</f>
        <v>0</v>
      </c>
      <c r="I7" s="87">
        <f>Položky!BG115</f>
        <v>0</v>
      </c>
    </row>
    <row r="8" spans="1:57">
      <c r="A8" s="83" t="str">
        <f>Položky!B116</f>
        <v>2</v>
      </c>
      <c r="B8" s="84" t="str">
        <f>Položky!C116</f>
        <v>Základy,zvláštní zakládání</v>
      </c>
      <c r="C8" s="39"/>
      <c r="D8" s="85"/>
      <c r="E8" s="161">
        <f>Položky!BC135</f>
        <v>0</v>
      </c>
      <c r="F8" s="86">
        <f>Položky!BD135</f>
        <v>0</v>
      </c>
      <c r="G8" s="86">
        <f>Položky!BE135</f>
        <v>0</v>
      </c>
      <c r="H8" s="86">
        <f>Položky!BF135</f>
        <v>0</v>
      </c>
      <c r="I8" s="87">
        <f>Položky!BG135</f>
        <v>0</v>
      </c>
    </row>
    <row r="9" spans="1:57">
      <c r="A9" s="83" t="str">
        <f>Položky!B136</f>
        <v>5</v>
      </c>
      <c r="B9" s="84" t="str">
        <f>Položky!C136</f>
        <v>Komunikace</v>
      </c>
      <c r="C9" s="39"/>
      <c r="D9" s="85"/>
      <c r="E9" s="161">
        <f>Položky!BC163</f>
        <v>0</v>
      </c>
      <c r="F9" s="86">
        <f>Položky!BD163</f>
        <v>0</v>
      </c>
      <c r="G9" s="86">
        <f>Položky!BE163</f>
        <v>0</v>
      </c>
      <c r="H9" s="86">
        <f>Položky!BF163</f>
        <v>0</v>
      </c>
      <c r="I9" s="87">
        <f>Položky!BG163</f>
        <v>0</v>
      </c>
    </row>
    <row r="10" spans="1:57">
      <c r="A10" s="83" t="str">
        <f>Položky!B164</f>
        <v>9</v>
      </c>
      <c r="B10" s="84" t="str">
        <f>Položky!C164</f>
        <v>Ostatní konstrukce a práce-bourání</v>
      </c>
      <c r="C10" s="39"/>
      <c r="D10" s="85"/>
      <c r="E10" s="161">
        <f>Položky!BC167</f>
        <v>0</v>
      </c>
      <c r="F10" s="86">
        <f>Položky!BD167</f>
        <v>0</v>
      </c>
      <c r="G10" s="86">
        <f>Položky!BE167</f>
        <v>0</v>
      </c>
      <c r="H10" s="86">
        <f>Položky!BF167</f>
        <v>0</v>
      </c>
      <c r="I10" s="87">
        <f>Položky!BG167</f>
        <v>0</v>
      </c>
    </row>
    <row r="11" spans="1:57" s="92" customFormat="1">
      <c r="A11" s="88"/>
      <c r="B11" s="78" t="s">
        <v>53</v>
      </c>
      <c r="C11" s="78"/>
      <c r="D11" s="89"/>
      <c r="E11" s="162">
        <f>SUM(E7:E10)</f>
        <v>0</v>
      </c>
      <c r="F11" s="90">
        <f>SUM(F7:F10)</f>
        <v>0</v>
      </c>
      <c r="G11" s="90">
        <f>SUM(G7:G10)</f>
        <v>0</v>
      </c>
      <c r="H11" s="90">
        <f>SUM(H7:H10)</f>
        <v>0</v>
      </c>
      <c r="I11" s="91">
        <f>SUM(I7:I10)</f>
        <v>0</v>
      </c>
    </row>
    <row r="12" spans="1:57">
      <c r="A12" s="39"/>
      <c r="B12" s="39"/>
      <c r="C12" s="39"/>
      <c r="D12" s="39"/>
      <c r="E12" s="39"/>
      <c r="F12" s="39"/>
      <c r="G12" s="39"/>
      <c r="H12" s="39"/>
      <c r="I12" s="39"/>
    </row>
    <row r="13" spans="1:57" ht="19.5" customHeight="1">
      <c r="A13" s="14" t="s">
        <v>54</v>
      </c>
      <c r="B13" s="14"/>
      <c r="C13" s="14"/>
      <c r="D13" s="14"/>
      <c r="E13" s="14"/>
      <c r="F13" s="14"/>
      <c r="G13" s="14"/>
      <c r="H13" s="14"/>
      <c r="I13" s="14"/>
      <c r="BA13" s="40"/>
      <c r="BB13" s="40"/>
      <c r="BC13" s="40"/>
      <c r="BD13" s="40"/>
      <c r="BE13" s="40"/>
    </row>
    <row r="15" spans="1:57">
      <c r="A15" s="93" t="s">
        <v>55</v>
      </c>
      <c r="B15" s="94"/>
      <c r="C15" s="94"/>
      <c r="D15" s="95"/>
      <c r="E15" s="96" t="s">
        <v>56</v>
      </c>
      <c r="F15" s="97" t="s">
        <v>57</v>
      </c>
      <c r="G15" s="98" t="s">
        <v>58</v>
      </c>
      <c r="H15" s="99"/>
      <c r="I15" s="100" t="s">
        <v>56</v>
      </c>
    </row>
    <row r="16" spans="1:57">
      <c r="A16" s="53"/>
      <c r="B16" s="45"/>
      <c r="C16" s="45"/>
      <c r="D16" s="101"/>
      <c r="E16" s="102"/>
      <c r="F16" s="103"/>
      <c r="G16" s="104">
        <f>CHOOSE(BA16+1,HSV+PSV,HSV+PSV+Mont,HSV+PSV+Dodavka+Mont,HSV,PSV,Mont,Dodavka,Mont+Dodavka,0)</f>
        <v>0</v>
      </c>
      <c r="H16" s="105"/>
      <c r="I16" s="106">
        <f>E16+F16*G16/100</f>
        <v>0</v>
      </c>
      <c r="BA16">
        <v>8</v>
      </c>
    </row>
    <row r="17" spans="1:9">
      <c r="A17" s="107"/>
      <c r="B17" s="108" t="s">
        <v>59</v>
      </c>
      <c r="C17" s="109"/>
      <c r="D17" s="110"/>
      <c r="E17" s="111"/>
      <c r="F17" s="112"/>
      <c r="G17" s="112"/>
      <c r="H17" s="5">
        <f>SUM(H16:H16)</f>
        <v>0</v>
      </c>
      <c r="I17" s="5"/>
    </row>
  </sheetData>
  <sheetProtection algorithmName="SHA-512" hashValue="sZOorfpkxIpeRe7/6ATkvf3DI9YkxIM5ZH8NjhxtdBKKKRvukc0LbzS3T/BLYOaabHGPF7/Z3O2evTwyI/A7lA==" saltValue="zVjuvsqx5GJdXaUKYOZAgw==" spinCount="100000" sheet="1" objects="1" scenarios="1"/>
  <mergeCells count="6">
    <mergeCell ref="H17:I17"/>
    <mergeCell ref="A1:B1"/>
    <mergeCell ref="A2:B2"/>
    <mergeCell ref="G2:I2"/>
    <mergeCell ref="A4:I4"/>
    <mergeCell ref="A13:I13"/>
  </mergeCells>
  <pageMargins left="0.59027777777777801" right="0.39374999999999999" top="0.98402777777777795" bottom="0.98402777777777795" header="0.51180555555555496" footer="0.51180555555555496"/>
  <pageSetup paperSize="9" firstPageNumber="0" orientation="portrait" r:id="rId1"/>
  <headerFooter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67"/>
  <sheetViews>
    <sheetView showGridLines="0" showZeros="0" tabSelected="1" zoomScale="80" zoomScaleNormal="80" workbookViewId="0">
      <selection activeCell="K128" sqref="K128"/>
    </sheetView>
  </sheetViews>
  <sheetFormatPr defaultRowHeight="12.75"/>
  <cols>
    <col min="1" max="1" width="4.42578125" style="113"/>
    <col min="2" max="2" width="14.140625" style="113"/>
    <col min="3" max="3" width="47.5703125" style="113"/>
    <col min="4" max="4" width="5.5703125" style="113"/>
    <col min="5" max="5" width="10" style="114"/>
    <col min="6" max="6" width="11.28515625" style="113"/>
    <col min="7" max="7" width="16.140625" style="113"/>
    <col min="8" max="8" width="13.140625" style="113"/>
    <col min="9" max="9" width="14.5703125" style="113"/>
    <col min="10" max="10" width="13.140625" style="113"/>
    <col min="11" max="11" width="13.5703125" style="113"/>
    <col min="12" max="1025" width="9.140625" style="113"/>
  </cols>
  <sheetData>
    <row r="1" spans="1:59" ht="15.75">
      <c r="A1" s="4" t="s">
        <v>60</v>
      </c>
      <c r="B1" s="4"/>
      <c r="C1" s="4"/>
      <c r="D1" s="4"/>
      <c r="E1" s="4"/>
      <c r="F1" s="4"/>
      <c r="G1" s="4"/>
      <c r="H1" s="4"/>
      <c r="I1" s="4"/>
      <c r="J1"/>
      <c r="K1"/>
      <c r="M1"/>
      <c r="O1"/>
      <c r="Q1"/>
      <c r="AA1"/>
      <c r="AB1"/>
      <c r="AC1"/>
      <c r="BB1"/>
      <c r="BC1"/>
      <c r="BD1"/>
      <c r="BE1"/>
      <c r="BF1"/>
      <c r="BG1"/>
    </row>
    <row r="2" spans="1:59">
      <c r="A2"/>
      <c r="B2" s="115"/>
      <c r="C2" s="116"/>
      <c r="D2" s="116"/>
      <c r="E2" s="117"/>
      <c r="F2" s="116"/>
      <c r="G2" s="116"/>
      <c r="H2"/>
      <c r="I2"/>
      <c r="J2"/>
      <c r="K2"/>
      <c r="M2"/>
      <c r="O2"/>
      <c r="Q2"/>
      <c r="AA2"/>
      <c r="AB2"/>
      <c r="AC2"/>
      <c r="BB2"/>
      <c r="BC2"/>
      <c r="BD2"/>
      <c r="BE2"/>
      <c r="BF2"/>
      <c r="BG2"/>
    </row>
    <row r="3" spans="1:59">
      <c r="A3" s="9" t="s">
        <v>5</v>
      </c>
      <c r="B3" s="9"/>
      <c r="C3" s="68" t="str">
        <f>CONCATENATE(cislostavby," ",nazevstavby)</f>
        <v xml:space="preserve"> Společná zařízení v k.ú. Senice na Hané</v>
      </c>
      <c r="D3" s="69"/>
      <c r="E3" s="70"/>
      <c r="F3" s="69"/>
      <c r="G3" s="118"/>
      <c r="H3" s="119">
        <f>Rekapitulace!H1</f>
        <v>0</v>
      </c>
      <c r="I3" s="120"/>
      <c r="J3"/>
      <c r="K3"/>
      <c r="M3"/>
      <c r="O3"/>
      <c r="Q3"/>
      <c r="AA3"/>
      <c r="AB3"/>
      <c r="AC3"/>
      <c r="BB3"/>
      <c r="BC3"/>
      <c r="BD3"/>
      <c r="BE3"/>
      <c r="BF3"/>
      <c r="BG3"/>
    </row>
    <row r="4" spans="1:59">
      <c r="A4" s="3" t="s">
        <v>1</v>
      </c>
      <c r="B4" s="3"/>
      <c r="C4" s="74" t="str">
        <f>CONCATENATE(cisloobjektu," ",nazevobjektu)</f>
        <v xml:space="preserve"> SO 102 Hlavní polní cesta C2</v>
      </c>
      <c r="D4" s="75"/>
      <c r="E4" s="76"/>
      <c r="F4" s="75"/>
      <c r="G4" s="2"/>
      <c r="H4" s="2"/>
      <c r="I4" s="2"/>
      <c r="J4"/>
      <c r="K4"/>
      <c r="M4"/>
      <c r="O4"/>
      <c r="Q4"/>
      <c r="AA4"/>
      <c r="AB4"/>
      <c r="AC4"/>
      <c r="BB4"/>
      <c r="BC4"/>
      <c r="BD4"/>
      <c r="BE4"/>
      <c r="BF4"/>
      <c r="BG4"/>
    </row>
    <row r="5" spans="1:59">
      <c r="A5" s="121"/>
      <c r="B5" s="122"/>
      <c r="C5" s="122"/>
      <c r="G5" s="123"/>
      <c r="J5"/>
      <c r="K5"/>
      <c r="M5"/>
      <c r="O5"/>
      <c r="Q5"/>
      <c r="AA5"/>
      <c r="AB5"/>
      <c r="AC5"/>
      <c r="BB5"/>
      <c r="BC5"/>
      <c r="BD5"/>
      <c r="BE5"/>
      <c r="BF5"/>
      <c r="BG5"/>
    </row>
    <row r="6" spans="1:59">
      <c r="A6" s="124" t="s">
        <v>61</v>
      </c>
      <c r="B6" s="125" t="s">
        <v>62</v>
      </c>
      <c r="C6" s="125" t="s">
        <v>63</v>
      </c>
      <c r="D6" s="125" t="s">
        <v>64</v>
      </c>
      <c r="E6" s="125" t="s">
        <v>65</v>
      </c>
      <c r="F6" s="125" t="s">
        <v>66</v>
      </c>
      <c r="G6" s="126" t="s">
        <v>67</v>
      </c>
      <c r="H6" s="127" t="s">
        <v>68</v>
      </c>
      <c r="I6" s="127" t="s">
        <v>69</v>
      </c>
      <c r="J6" s="127" t="s">
        <v>70</v>
      </c>
      <c r="K6" s="127" t="s">
        <v>71</v>
      </c>
      <c r="M6"/>
      <c r="O6"/>
      <c r="Q6"/>
      <c r="AA6"/>
      <c r="AB6"/>
      <c r="AC6"/>
      <c r="BB6"/>
      <c r="BC6"/>
      <c r="BD6"/>
      <c r="BE6"/>
      <c r="BF6"/>
      <c r="BG6"/>
    </row>
    <row r="7" spans="1:59">
      <c r="A7" s="128" t="s">
        <v>72</v>
      </c>
      <c r="B7" s="129" t="s">
        <v>73</v>
      </c>
      <c r="C7" s="130" t="s">
        <v>74</v>
      </c>
      <c r="D7" s="131"/>
      <c r="E7" s="132"/>
      <c r="F7" s="132"/>
      <c r="G7" s="133"/>
      <c r="H7" s="134"/>
      <c r="I7" s="134"/>
      <c r="J7" s="134"/>
      <c r="K7" s="134"/>
      <c r="M7"/>
      <c r="O7"/>
      <c r="Q7" s="135">
        <v>1</v>
      </c>
      <c r="AA7"/>
      <c r="AB7"/>
      <c r="AC7"/>
      <c r="BB7"/>
      <c r="BC7"/>
      <c r="BD7"/>
      <c r="BE7"/>
      <c r="BF7"/>
      <c r="BG7"/>
    </row>
    <row r="8" spans="1:59">
      <c r="A8" s="136">
        <v>1</v>
      </c>
      <c r="B8" s="137" t="s">
        <v>75</v>
      </c>
      <c r="C8" s="138" t="s">
        <v>76</v>
      </c>
      <c r="D8" s="139" t="s">
        <v>77</v>
      </c>
      <c r="E8" s="140">
        <v>1670</v>
      </c>
      <c r="F8" s="160">
        <v>0</v>
      </c>
      <c r="G8" s="141">
        <f>E8*F8</f>
        <v>0</v>
      </c>
      <c r="H8" s="142">
        <v>0</v>
      </c>
      <c r="I8" s="142">
        <f>E8*H8</f>
        <v>0</v>
      </c>
      <c r="J8" s="142">
        <v>0</v>
      </c>
      <c r="K8" s="142">
        <f>E8*J8</f>
        <v>0</v>
      </c>
      <c r="M8"/>
      <c r="O8"/>
      <c r="Q8" s="135">
        <v>2</v>
      </c>
      <c r="AA8" s="113">
        <v>12</v>
      </c>
      <c r="AB8" s="113">
        <v>0</v>
      </c>
      <c r="AC8" s="113">
        <v>1</v>
      </c>
      <c r="BB8" s="113">
        <v>1</v>
      </c>
      <c r="BC8" s="113">
        <f>IF(BB8=1,G8,0)</f>
        <v>0</v>
      </c>
      <c r="BD8" s="113">
        <f>IF(BB8=2,G8,0)</f>
        <v>0</v>
      </c>
      <c r="BE8" s="113">
        <f>IF(BB8=3,G8,0)</f>
        <v>0</v>
      </c>
      <c r="BF8" s="113">
        <f>IF(BB8=4,G8,0)</f>
        <v>0</v>
      </c>
      <c r="BG8" s="113">
        <f>IF(BB8=5,G8,0)</f>
        <v>0</v>
      </c>
    </row>
    <row r="9" spans="1:59" ht="12.75" customHeight="1">
      <c r="A9" s="143"/>
      <c r="B9" s="144"/>
      <c r="C9" s="1" t="s">
        <v>78</v>
      </c>
      <c r="D9" s="1"/>
      <c r="E9" s="145">
        <v>1670</v>
      </c>
      <c r="F9" s="146"/>
      <c r="G9" s="147"/>
      <c r="H9" s="133"/>
      <c r="I9" s="133"/>
      <c r="J9" s="133"/>
      <c r="K9" s="133"/>
      <c r="M9" s="113" t="s">
        <v>78</v>
      </c>
      <c r="O9" s="148"/>
      <c r="Q9" s="135"/>
      <c r="AA9"/>
      <c r="AB9"/>
      <c r="AC9"/>
      <c r="BB9"/>
      <c r="BC9"/>
      <c r="BD9"/>
      <c r="BE9"/>
      <c r="BF9"/>
      <c r="BG9"/>
    </row>
    <row r="10" spans="1:59">
      <c r="A10" s="136">
        <v>2</v>
      </c>
      <c r="B10" s="137" t="s">
        <v>79</v>
      </c>
      <c r="C10" s="138" t="s">
        <v>80</v>
      </c>
      <c r="D10" s="139" t="s">
        <v>81</v>
      </c>
      <c r="E10" s="140">
        <v>6</v>
      </c>
      <c r="F10" s="160">
        <v>0</v>
      </c>
      <c r="G10" s="141">
        <f>E10*F10</f>
        <v>0</v>
      </c>
      <c r="H10" s="142">
        <v>0</v>
      </c>
      <c r="I10" s="142">
        <f>E10*H10</f>
        <v>0</v>
      </c>
      <c r="J10" s="142">
        <v>0</v>
      </c>
      <c r="K10" s="142">
        <f>E10*J10</f>
        <v>0</v>
      </c>
      <c r="M10"/>
      <c r="O10"/>
      <c r="Q10" s="135">
        <v>2</v>
      </c>
      <c r="AA10" s="113">
        <v>12</v>
      </c>
      <c r="AB10" s="113">
        <v>0</v>
      </c>
      <c r="AC10" s="113">
        <v>2</v>
      </c>
      <c r="BB10" s="113">
        <v>1</v>
      </c>
      <c r="BC10" s="113">
        <f>IF(BB10=1,G10,0)</f>
        <v>0</v>
      </c>
      <c r="BD10" s="113">
        <f>IF(BB10=2,G10,0)</f>
        <v>0</v>
      </c>
      <c r="BE10" s="113">
        <f>IF(BB10=3,G10,0)</f>
        <v>0</v>
      </c>
      <c r="BF10" s="113">
        <f>IF(BB10=4,G10,0)</f>
        <v>0</v>
      </c>
      <c r="BG10" s="113">
        <f>IF(BB10=5,G10,0)</f>
        <v>0</v>
      </c>
    </row>
    <row r="11" spans="1:59">
      <c r="A11" s="143"/>
      <c r="B11" s="144"/>
      <c r="C11" s="1">
        <v>6</v>
      </c>
      <c r="D11" s="1"/>
      <c r="E11" s="145">
        <v>6</v>
      </c>
      <c r="F11" s="146"/>
      <c r="G11" s="147"/>
      <c r="H11" s="133"/>
      <c r="I11" s="133"/>
      <c r="J11" s="133"/>
      <c r="K11" s="133"/>
      <c r="M11" s="113">
        <v>6</v>
      </c>
      <c r="O11" s="148"/>
      <c r="Q11" s="135"/>
      <c r="AA11"/>
      <c r="AB11"/>
      <c r="AC11"/>
      <c r="BB11"/>
      <c r="BC11"/>
      <c r="BD11"/>
      <c r="BE11"/>
      <c r="BF11"/>
      <c r="BG11"/>
    </row>
    <row r="12" spans="1:59">
      <c r="A12" s="136">
        <v>3</v>
      </c>
      <c r="B12" s="137" t="s">
        <v>82</v>
      </c>
      <c r="C12" s="138" t="s">
        <v>83</v>
      </c>
      <c r="D12" s="139" t="s">
        <v>81</v>
      </c>
      <c r="E12" s="140">
        <v>1</v>
      </c>
      <c r="F12" s="160">
        <v>0</v>
      </c>
      <c r="G12" s="141">
        <f>E12*F12</f>
        <v>0</v>
      </c>
      <c r="H12" s="142">
        <v>0</v>
      </c>
      <c r="I12" s="142">
        <f>E12*H12</f>
        <v>0</v>
      </c>
      <c r="J12" s="142">
        <v>0</v>
      </c>
      <c r="K12" s="142">
        <f>E12*J12</f>
        <v>0</v>
      </c>
      <c r="M12"/>
      <c r="O12"/>
      <c r="Q12" s="135">
        <v>2</v>
      </c>
      <c r="AA12" s="113">
        <v>12</v>
      </c>
      <c r="AB12" s="113">
        <v>0</v>
      </c>
      <c r="AC12" s="113">
        <v>3</v>
      </c>
      <c r="BB12" s="113">
        <v>1</v>
      </c>
      <c r="BC12" s="113">
        <f>IF(BB12=1,G12,0)</f>
        <v>0</v>
      </c>
      <c r="BD12" s="113">
        <f>IF(BB12=2,G12,0)</f>
        <v>0</v>
      </c>
      <c r="BE12" s="113">
        <f>IF(BB12=3,G12,0)</f>
        <v>0</v>
      </c>
      <c r="BF12" s="113">
        <f>IF(BB12=4,G12,0)</f>
        <v>0</v>
      </c>
      <c r="BG12" s="113">
        <f>IF(BB12=5,G12,0)</f>
        <v>0</v>
      </c>
    </row>
    <row r="13" spans="1:59">
      <c r="A13" s="143"/>
      <c r="B13" s="144"/>
      <c r="C13" s="1">
        <v>1</v>
      </c>
      <c r="D13" s="1"/>
      <c r="E13" s="145">
        <v>1</v>
      </c>
      <c r="F13" s="146"/>
      <c r="G13" s="147"/>
      <c r="H13" s="133"/>
      <c r="I13" s="133"/>
      <c r="J13" s="133"/>
      <c r="K13" s="133"/>
      <c r="M13" s="113">
        <v>1</v>
      </c>
      <c r="O13" s="148"/>
      <c r="Q13" s="135"/>
      <c r="AA13"/>
      <c r="AB13"/>
      <c r="AC13"/>
      <c r="BB13"/>
      <c r="BC13"/>
      <c r="BD13"/>
      <c r="BE13"/>
      <c r="BF13"/>
      <c r="BG13"/>
    </row>
    <row r="14" spans="1:59">
      <c r="A14" s="136">
        <v>4</v>
      </c>
      <c r="B14" s="137" t="s">
        <v>84</v>
      </c>
      <c r="C14" s="138" t="s">
        <v>85</v>
      </c>
      <c r="D14" s="139" t="s">
        <v>81</v>
      </c>
      <c r="E14" s="140">
        <v>1</v>
      </c>
      <c r="F14" s="160">
        <v>0</v>
      </c>
      <c r="G14" s="141">
        <f>E14*F14</f>
        <v>0</v>
      </c>
      <c r="H14" s="142">
        <v>5.0000000000000002E-5</v>
      </c>
      <c r="I14" s="142">
        <f>E14*H14</f>
        <v>5.0000000000000002E-5</v>
      </c>
      <c r="J14" s="142">
        <v>0</v>
      </c>
      <c r="K14" s="142">
        <f>E14*J14</f>
        <v>0</v>
      </c>
      <c r="M14"/>
      <c r="O14"/>
      <c r="Q14" s="135">
        <v>2</v>
      </c>
      <c r="AA14" s="113">
        <v>12</v>
      </c>
      <c r="AB14" s="113">
        <v>0</v>
      </c>
      <c r="AC14" s="113">
        <v>4</v>
      </c>
      <c r="BB14" s="113">
        <v>1</v>
      </c>
      <c r="BC14" s="113">
        <f>IF(BB14=1,G14,0)</f>
        <v>0</v>
      </c>
      <c r="BD14" s="113">
        <f>IF(BB14=2,G14,0)</f>
        <v>0</v>
      </c>
      <c r="BE14" s="113">
        <f>IF(BB14=3,G14,0)</f>
        <v>0</v>
      </c>
      <c r="BF14" s="113">
        <f>IF(BB14=4,G14,0)</f>
        <v>0</v>
      </c>
      <c r="BG14" s="113">
        <f>IF(BB14=5,G14,0)</f>
        <v>0</v>
      </c>
    </row>
    <row r="15" spans="1:59">
      <c r="A15" s="143"/>
      <c r="B15" s="144"/>
      <c r="C15" s="1">
        <v>1</v>
      </c>
      <c r="D15" s="1"/>
      <c r="E15" s="145">
        <v>1</v>
      </c>
      <c r="F15" s="146"/>
      <c r="G15" s="147"/>
      <c r="H15" s="133"/>
      <c r="I15" s="133"/>
      <c r="J15" s="133"/>
      <c r="K15" s="133"/>
      <c r="M15" s="113">
        <v>1</v>
      </c>
      <c r="O15" s="148"/>
      <c r="Q15" s="135"/>
      <c r="AA15"/>
      <c r="AB15"/>
      <c r="AC15"/>
      <c r="BB15"/>
      <c r="BC15"/>
      <c r="BD15"/>
      <c r="BE15"/>
      <c r="BF15"/>
      <c r="BG15"/>
    </row>
    <row r="16" spans="1:59">
      <c r="A16" s="136">
        <v>5</v>
      </c>
      <c r="B16" s="137" t="s">
        <v>86</v>
      </c>
      <c r="C16" s="138" t="s">
        <v>87</v>
      </c>
      <c r="D16" s="139" t="s">
        <v>81</v>
      </c>
      <c r="E16" s="140">
        <v>6</v>
      </c>
      <c r="F16" s="160">
        <v>0</v>
      </c>
      <c r="G16" s="141">
        <f>E16*F16</f>
        <v>0</v>
      </c>
      <c r="H16" s="142">
        <v>5.0000000000000002E-5</v>
      </c>
      <c r="I16" s="142">
        <f>E16*H16</f>
        <v>3.0000000000000003E-4</v>
      </c>
      <c r="J16" s="142">
        <v>0</v>
      </c>
      <c r="K16" s="142">
        <f>E16*J16</f>
        <v>0</v>
      </c>
      <c r="M16"/>
      <c r="O16"/>
      <c r="Q16" s="135">
        <v>2</v>
      </c>
      <c r="AA16" s="113">
        <v>12</v>
      </c>
      <c r="AB16" s="113">
        <v>0</v>
      </c>
      <c r="AC16" s="113">
        <v>5</v>
      </c>
      <c r="BB16" s="113">
        <v>1</v>
      </c>
      <c r="BC16" s="113">
        <f>IF(BB16=1,G16,0)</f>
        <v>0</v>
      </c>
      <c r="BD16" s="113">
        <f>IF(BB16=2,G16,0)</f>
        <v>0</v>
      </c>
      <c r="BE16" s="113">
        <f>IF(BB16=3,G16,0)</f>
        <v>0</v>
      </c>
      <c r="BF16" s="113">
        <f>IF(BB16=4,G16,0)</f>
        <v>0</v>
      </c>
      <c r="BG16" s="113">
        <f>IF(BB16=5,G16,0)</f>
        <v>0</v>
      </c>
    </row>
    <row r="17" spans="1:59">
      <c r="A17" s="143"/>
      <c r="B17" s="144"/>
      <c r="C17" s="1">
        <v>6</v>
      </c>
      <c r="D17" s="1"/>
      <c r="E17" s="145">
        <v>6</v>
      </c>
      <c r="F17" s="146"/>
      <c r="G17" s="147"/>
      <c r="H17" s="133"/>
      <c r="I17" s="133"/>
      <c r="J17" s="133"/>
      <c r="K17" s="133"/>
      <c r="M17" s="113">
        <v>6</v>
      </c>
      <c r="O17" s="148"/>
      <c r="Q17" s="135"/>
      <c r="AA17"/>
      <c r="AB17"/>
      <c r="AC17"/>
      <c r="BB17"/>
      <c r="BC17"/>
      <c r="BD17"/>
      <c r="BE17"/>
      <c r="BF17"/>
      <c r="BG17"/>
    </row>
    <row r="18" spans="1:59">
      <c r="A18" s="136">
        <v>6</v>
      </c>
      <c r="B18" s="137" t="s">
        <v>88</v>
      </c>
      <c r="C18" s="138" t="s">
        <v>89</v>
      </c>
      <c r="D18" s="139" t="s">
        <v>77</v>
      </c>
      <c r="E18" s="140">
        <v>1670</v>
      </c>
      <c r="F18" s="160">
        <v>0</v>
      </c>
      <c r="G18" s="141">
        <f>E18*F18</f>
        <v>0</v>
      </c>
      <c r="H18" s="142">
        <v>0</v>
      </c>
      <c r="I18" s="142">
        <f>E18*H18</f>
        <v>0</v>
      </c>
      <c r="J18" s="142">
        <v>0</v>
      </c>
      <c r="K18" s="142">
        <f>E18*J18</f>
        <v>0</v>
      </c>
      <c r="M18"/>
      <c r="O18"/>
      <c r="Q18" s="135">
        <v>2</v>
      </c>
      <c r="AA18" s="113">
        <v>12</v>
      </c>
      <c r="AB18" s="113">
        <v>0</v>
      </c>
      <c r="AC18" s="113">
        <v>6</v>
      </c>
      <c r="BB18" s="113">
        <v>1</v>
      </c>
      <c r="BC18" s="113">
        <f>IF(BB18=1,G18,0)</f>
        <v>0</v>
      </c>
      <c r="BD18" s="113">
        <f>IF(BB18=2,G18,0)</f>
        <v>0</v>
      </c>
      <c r="BE18" s="113">
        <f>IF(BB18=3,G18,0)</f>
        <v>0</v>
      </c>
      <c r="BF18" s="113">
        <f>IF(BB18=4,G18,0)</f>
        <v>0</v>
      </c>
      <c r="BG18" s="113">
        <f>IF(BB18=5,G18,0)</f>
        <v>0</v>
      </c>
    </row>
    <row r="19" spans="1:59" ht="12.75" customHeight="1">
      <c r="A19" s="143"/>
      <c r="B19" s="144"/>
      <c r="C19" s="1" t="s">
        <v>90</v>
      </c>
      <c r="D19" s="1"/>
      <c r="E19" s="145">
        <v>1670</v>
      </c>
      <c r="F19" s="146"/>
      <c r="G19" s="147"/>
      <c r="H19" s="133"/>
      <c r="I19" s="133"/>
      <c r="J19" s="133"/>
      <c r="K19" s="133"/>
      <c r="M19" s="113" t="s">
        <v>90</v>
      </c>
      <c r="O19" s="148"/>
      <c r="Q19" s="135"/>
      <c r="AA19"/>
      <c r="AB19"/>
      <c r="AC19"/>
      <c r="BB19"/>
      <c r="BC19"/>
      <c r="BD19"/>
      <c r="BE19"/>
      <c r="BF19"/>
      <c r="BG19"/>
    </row>
    <row r="20" spans="1:59">
      <c r="A20" s="136">
        <v>7</v>
      </c>
      <c r="B20" s="137" t="s">
        <v>91</v>
      </c>
      <c r="C20" s="138" t="s">
        <v>92</v>
      </c>
      <c r="D20" s="139" t="s">
        <v>81</v>
      </c>
      <c r="E20" s="140">
        <v>6</v>
      </c>
      <c r="F20" s="160">
        <v>0</v>
      </c>
      <c r="G20" s="141">
        <f>E20*F20</f>
        <v>0</v>
      </c>
      <c r="H20" s="142">
        <v>0</v>
      </c>
      <c r="I20" s="142">
        <f>E20*H20</f>
        <v>0</v>
      </c>
      <c r="J20" s="142">
        <v>0</v>
      </c>
      <c r="K20" s="142">
        <f>E20*J20</f>
        <v>0</v>
      </c>
      <c r="M20"/>
      <c r="O20"/>
      <c r="Q20" s="135">
        <v>2</v>
      </c>
      <c r="AA20" s="113">
        <v>12</v>
      </c>
      <c r="AB20" s="113">
        <v>0</v>
      </c>
      <c r="AC20" s="113">
        <v>7</v>
      </c>
      <c r="BB20" s="113">
        <v>1</v>
      </c>
      <c r="BC20" s="113">
        <f>IF(BB20=1,G20,0)</f>
        <v>0</v>
      </c>
      <c r="BD20" s="113">
        <f>IF(BB20=2,G20,0)</f>
        <v>0</v>
      </c>
      <c r="BE20" s="113">
        <f>IF(BB20=3,G20,0)</f>
        <v>0</v>
      </c>
      <c r="BF20" s="113">
        <f>IF(BB20=4,G20,0)</f>
        <v>0</v>
      </c>
      <c r="BG20" s="113">
        <f>IF(BB20=5,G20,0)</f>
        <v>0</v>
      </c>
    </row>
    <row r="21" spans="1:59">
      <c r="A21" s="143"/>
      <c r="B21" s="144"/>
      <c r="C21" s="1">
        <v>6</v>
      </c>
      <c r="D21" s="1"/>
      <c r="E21" s="145">
        <v>6</v>
      </c>
      <c r="F21" s="146"/>
      <c r="G21" s="147"/>
      <c r="H21" s="133"/>
      <c r="I21" s="133"/>
      <c r="J21" s="133"/>
      <c r="K21" s="133"/>
      <c r="M21" s="113">
        <v>6</v>
      </c>
      <c r="O21" s="148"/>
      <c r="Q21" s="135"/>
      <c r="AA21"/>
      <c r="AB21"/>
      <c r="AC21"/>
      <c r="BB21"/>
      <c r="BC21"/>
      <c r="BD21"/>
      <c r="BE21"/>
      <c r="BF21"/>
      <c r="BG21"/>
    </row>
    <row r="22" spans="1:59">
      <c r="A22" s="136">
        <v>8</v>
      </c>
      <c r="B22" s="137" t="s">
        <v>93</v>
      </c>
      <c r="C22" s="138" t="s">
        <v>94</v>
      </c>
      <c r="D22" s="139" t="s">
        <v>81</v>
      </c>
      <c r="E22" s="140">
        <v>1</v>
      </c>
      <c r="F22" s="160">
        <v>0</v>
      </c>
      <c r="G22" s="141">
        <f>E22*F22</f>
        <v>0</v>
      </c>
      <c r="H22" s="142">
        <v>0</v>
      </c>
      <c r="I22" s="142">
        <f>E22*H22</f>
        <v>0</v>
      </c>
      <c r="J22" s="142">
        <v>0</v>
      </c>
      <c r="K22" s="142">
        <f>E22*J22</f>
        <v>0</v>
      </c>
      <c r="M22"/>
      <c r="O22"/>
      <c r="Q22" s="135">
        <v>2</v>
      </c>
      <c r="AA22" s="113">
        <v>12</v>
      </c>
      <c r="AB22" s="113">
        <v>0</v>
      </c>
      <c r="AC22" s="113">
        <v>8</v>
      </c>
      <c r="BB22" s="113">
        <v>1</v>
      </c>
      <c r="BC22" s="113">
        <f>IF(BB22=1,G22,0)</f>
        <v>0</v>
      </c>
      <c r="BD22" s="113">
        <f>IF(BB22=2,G22,0)</f>
        <v>0</v>
      </c>
      <c r="BE22" s="113">
        <f>IF(BB22=3,G22,0)</f>
        <v>0</v>
      </c>
      <c r="BF22" s="113">
        <f>IF(BB22=4,G22,0)</f>
        <v>0</v>
      </c>
      <c r="BG22" s="113">
        <f>IF(BB22=5,G22,0)</f>
        <v>0</v>
      </c>
    </row>
    <row r="23" spans="1:59">
      <c r="A23" s="143"/>
      <c r="B23" s="144"/>
      <c r="C23" s="1">
        <v>1</v>
      </c>
      <c r="D23" s="1"/>
      <c r="E23" s="145">
        <v>1</v>
      </c>
      <c r="F23" s="146"/>
      <c r="G23" s="147"/>
      <c r="H23" s="133"/>
      <c r="I23" s="133"/>
      <c r="J23" s="133"/>
      <c r="K23" s="133"/>
      <c r="M23" s="113">
        <v>1</v>
      </c>
      <c r="O23" s="148"/>
      <c r="Q23" s="135"/>
      <c r="AA23"/>
      <c r="AB23"/>
      <c r="AC23"/>
      <c r="BB23"/>
      <c r="BC23"/>
      <c r="BD23"/>
      <c r="BE23"/>
      <c r="BF23"/>
      <c r="BG23"/>
    </row>
    <row r="24" spans="1:59">
      <c r="A24" s="136">
        <v>9</v>
      </c>
      <c r="B24" s="137" t="s">
        <v>95</v>
      </c>
      <c r="C24" s="138" t="s">
        <v>96</v>
      </c>
      <c r="D24" s="139" t="s">
        <v>81</v>
      </c>
      <c r="E24" s="140">
        <v>6</v>
      </c>
      <c r="F24" s="160">
        <v>0</v>
      </c>
      <c r="G24" s="141">
        <f>E24*F24</f>
        <v>0</v>
      </c>
      <c r="H24" s="142">
        <v>0</v>
      </c>
      <c r="I24" s="142">
        <f>E24*H24</f>
        <v>0</v>
      </c>
      <c r="J24" s="142">
        <v>0</v>
      </c>
      <c r="K24" s="142">
        <f>E24*J24</f>
        <v>0</v>
      </c>
      <c r="M24"/>
      <c r="O24"/>
      <c r="Q24" s="135">
        <v>2</v>
      </c>
      <c r="AA24" s="113">
        <v>12</v>
      </c>
      <c r="AB24" s="113">
        <v>0</v>
      </c>
      <c r="AC24" s="113">
        <v>9</v>
      </c>
      <c r="BB24" s="113">
        <v>1</v>
      </c>
      <c r="BC24" s="113">
        <f>IF(BB24=1,G24,0)</f>
        <v>0</v>
      </c>
      <c r="BD24" s="113">
        <f>IF(BB24=2,G24,0)</f>
        <v>0</v>
      </c>
      <c r="BE24" s="113">
        <f>IF(BB24=3,G24,0)</f>
        <v>0</v>
      </c>
      <c r="BF24" s="113">
        <f>IF(BB24=4,G24,0)</f>
        <v>0</v>
      </c>
      <c r="BG24" s="113">
        <f>IF(BB24=5,G24,0)</f>
        <v>0</v>
      </c>
    </row>
    <row r="25" spans="1:59">
      <c r="A25" s="143"/>
      <c r="B25" s="144"/>
      <c r="C25" s="1">
        <v>6</v>
      </c>
      <c r="D25" s="1"/>
      <c r="E25" s="145">
        <v>6</v>
      </c>
      <c r="F25" s="146"/>
      <c r="G25" s="147"/>
      <c r="H25" s="133"/>
      <c r="I25" s="133"/>
      <c r="J25" s="133"/>
      <c r="K25" s="133"/>
      <c r="M25" s="113">
        <v>6</v>
      </c>
      <c r="O25" s="148"/>
      <c r="Q25" s="135"/>
      <c r="AA25"/>
      <c r="AB25"/>
      <c r="AC25"/>
      <c r="BB25"/>
      <c r="BC25"/>
      <c r="BD25"/>
      <c r="BE25"/>
      <c r="BF25"/>
      <c r="BG25"/>
    </row>
    <row r="26" spans="1:59">
      <c r="A26" s="136">
        <v>10</v>
      </c>
      <c r="B26" s="137" t="s">
        <v>97</v>
      </c>
      <c r="C26" s="138" t="s">
        <v>98</v>
      </c>
      <c r="D26" s="139" t="s">
        <v>81</v>
      </c>
      <c r="E26" s="140">
        <v>1</v>
      </c>
      <c r="F26" s="160">
        <v>0</v>
      </c>
      <c r="G26" s="141">
        <f>E26*F26</f>
        <v>0</v>
      </c>
      <c r="H26" s="142">
        <v>0</v>
      </c>
      <c r="I26" s="142">
        <f>E26*H26</f>
        <v>0</v>
      </c>
      <c r="J26" s="142">
        <v>0</v>
      </c>
      <c r="K26" s="142">
        <f>E26*J26</f>
        <v>0</v>
      </c>
      <c r="M26"/>
      <c r="O26"/>
      <c r="Q26" s="135">
        <v>2</v>
      </c>
      <c r="AA26" s="113">
        <v>12</v>
      </c>
      <c r="AB26" s="113">
        <v>0</v>
      </c>
      <c r="AC26" s="113">
        <v>10</v>
      </c>
      <c r="BB26" s="113">
        <v>1</v>
      </c>
      <c r="BC26" s="113">
        <f>IF(BB26=1,G26,0)</f>
        <v>0</v>
      </c>
      <c r="BD26" s="113">
        <f>IF(BB26=2,G26,0)</f>
        <v>0</v>
      </c>
      <c r="BE26" s="113">
        <f>IF(BB26=3,G26,0)</f>
        <v>0</v>
      </c>
      <c r="BF26" s="113">
        <f>IF(BB26=4,G26,0)</f>
        <v>0</v>
      </c>
      <c r="BG26" s="113">
        <f>IF(BB26=5,G26,0)</f>
        <v>0</v>
      </c>
    </row>
    <row r="27" spans="1:59">
      <c r="A27" s="143"/>
      <c r="B27" s="144"/>
      <c r="C27" s="1">
        <v>1</v>
      </c>
      <c r="D27" s="1"/>
      <c r="E27" s="145">
        <v>1</v>
      </c>
      <c r="F27" s="146"/>
      <c r="G27" s="147"/>
      <c r="H27" s="133"/>
      <c r="I27" s="133"/>
      <c r="J27" s="133"/>
      <c r="K27" s="133"/>
      <c r="M27" s="113">
        <v>1</v>
      </c>
      <c r="O27" s="148"/>
      <c r="Q27" s="135"/>
      <c r="AA27"/>
      <c r="AB27"/>
      <c r="AC27"/>
      <c r="BB27"/>
      <c r="BC27"/>
      <c r="BD27"/>
      <c r="BE27"/>
      <c r="BF27"/>
      <c r="BG27"/>
    </row>
    <row r="28" spans="1:59">
      <c r="A28" s="136">
        <v>11</v>
      </c>
      <c r="B28" s="137" t="s">
        <v>99</v>
      </c>
      <c r="C28" s="138" t="s">
        <v>100</v>
      </c>
      <c r="D28" s="139" t="s">
        <v>81</v>
      </c>
      <c r="E28" s="140">
        <v>1</v>
      </c>
      <c r="F28" s="160">
        <v>0</v>
      </c>
      <c r="G28" s="141">
        <f>E28*F28</f>
        <v>0</v>
      </c>
      <c r="H28" s="142">
        <v>0</v>
      </c>
      <c r="I28" s="142">
        <f>E28*H28</f>
        <v>0</v>
      </c>
      <c r="J28" s="142">
        <v>0</v>
      </c>
      <c r="K28" s="142">
        <f>E28*J28</f>
        <v>0</v>
      </c>
      <c r="M28"/>
      <c r="O28"/>
      <c r="Q28" s="135">
        <v>2</v>
      </c>
      <c r="AA28" s="113">
        <v>12</v>
      </c>
      <c r="AB28" s="113">
        <v>0</v>
      </c>
      <c r="AC28" s="113">
        <v>11</v>
      </c>
      <c r="BB28" s="113">
        <v>1</v>
      </c>
      <c r="BC28" s="113">
        <f>IF(BB28=1,G28,0)</f>
        <v>0</v>
      </c>
      <c r="BD28" s="113">
        <f>IF(BB28=2,G28,0)</f>
        <v>0</v>
      </c>
      <c r="BE28" s="113">
        <f>IF(BB28=3,G28,0)</f>
        <v>0</v>
      </c>
      <c r="BF28" s="113">
        <f>IF(BB28=4,G28,0)</f>
        <v>0</v>
      </c>
      <c r="BG28" s="113">
        <f>IF(BB28=5,G28,0)</f>
        <v>0</v>
      </c>
    </row>
    <row r="29" spans="1:59">
      <c r="A29" s="143"/>
      <c r="B29" s="144"/>
      <c r="C29" s="1">
        <v>1</v>
      </c>
      <c r="D29" s="1"/>
      <c r="E29" s="145">
        <v>1</v>
      </c>
      <c r="F29" s="146"/>
      <c r="G29" s="147"/>
      <c r="H29" s="133"/>
      <c r="I29" s="133"/>
      <c r="J29" s="133"/>
      <c r="K29" s="133"/>
      <c r="M29" s="113">
        <v>1</v>
      </c>
      <c r="O29" s="148"/>
      <c r="Q29" s="135"/>
      <c r="AA29"/>
      <c r="AB29"/>
      <c r="AC29"/>
      <c r="BB29"/>
      <c r="BC29"/>
      <c r="BD29"/>
      <c r="BE29"/>
      <c r="BF29"/>
      <c r="BG29"/>
    </row>
    <row r="30" spans="1:59">
      <c r="A30" s="136">
        <v>12</v>
      </c>
      <c r="B30" s="137" t="s">
        <v>101</v>
      </c>
      <c r="C30" s="138" t="s">
        <v>102</v>
      </c>
      <c r="D30" s="139" t="s">
        <v>81</v>
      </c>
      <c r="E30" s="140">
        <v>6</v>
      </c>
      <c r="F30" s="160">
        <v>0</v>
      </c>
      <c r="G30" s="141">
        <f>E30*F30</f>
        <v>0</v>
      </c>
      <c r="H30" s="142">
        <v>0</v>
      </c>
      <c r="I30" s="142">
        <f>E30*H30</f>
        <v>0</v>
      </c>
      <c r="J30" s="142">
        <v>0</v>
      </c>
      <c r="K30" s="142">
        <f>E30*J30</f>
        <v>0</v>
      </c>
      <c r="M30"/>
      <c r="O30"/>
      <c r="Q30" s="135">
        <v>2</v>
      </c>
      <c r="AA30" s="113">
        <v>12</v>
      </c>
      <c r="AB30" s="113">
        <v>0</v>
      </c>
      <c r="AC30" s="113">
        <v>12</v>
      </c>
      <c r="BB30" s="113">
        <v>1</v>
      </c>
      <c r="BC30" s="113">
        <f>IF(BB30=1,G30,0)</f>
        <v>0</v>
      </c>
      <c r="BD30" s="113">
        <f>IF(BB30=2,G30,0)</f>
        <v>0</v>
      </c>
      <c r="BE30" s="113">
        <f>IF(BB30=3,G30,0)</f>
        <v>0</v>
      </c>
      <c r="BF30" s="113">
        <f>IF(BB30=4,G30,0)</f>
        <v>0</v>
      </c>
      <c r="BG30" s="113">
        <f>IF(BB30=5,G30,0)</f>
        <v>0</v>
      </c>
    </row>
    <row r="31" spans="1:59">
      <c r="A31" s="143"/>
      <c r="B31" s="144"/>
      <c r="C31" s="1">
        <v>6</v>
      </c>
      <c r="D31" s="1"/>
      <c r="E31" s="145">
        <v>6</v>
      </c>
      <c r="F31" s="146"/>
      <c r="G31" s="147"/>
      <c r="H31" s="133"/>
      <c r="I31" s="133"/>
      <c r="J31" s="133"/>
      <c r="K31" s="133"/>
      <c r="M31" s="113">
        <v>6</v>
      </c>
      <c r="O31" s="148"/>
      <c r="Q31" s="135"/>
      <c r="AA31"/>
      <c r="AB31"/>
      <c r="AC31"/>
      <c r="BB31"/>
      <c r="BC31"/>
      <c r="BD31"/>
      <c r="BE31"/>
      <c r="BF31"/>
      <c r="BG31"/>
    </row>
    <row r="32" spans="1:59">
      <c r="A32" s="136">
        <v>13</v>
      </c>
      <c r="B32" s="137" t="s">
        <v>103</v>
      </c>
      <c r="C32" s="138" t="s">
        <v>104</v>
      </c>
      <c r="D32" s="139" t="s">
        <v>105</v>
      </c>
      <c r="E32" s="140">
        <v>244.6</v>
      </c>
      <c r="F32" s="160">
        <v>0</v>
      </c>
      <c r="G32" s="141">
        <f>E32*F32</f>
        <v>0</v>
      </c>
      <c r="H32" s="142">
        <v>0</v>
      </c>
      <c r="I32" s="142">
        <f>E32*H32</f>
        <v>0</v>
      </c>
      <c r="J32" s="142">
        <v>0</v>
      </c>
      <c r="K32" s="142">
        <f>E32*J32</f>
        <v>0</v>
      </c>
      <c r="M32"/>
      <c r="O32"/>
      <c r="Q32" s="135">
        <v>2</v>
      </c>
      <c r="AA32" s="113">
        <v>12</v>
      </c>
      <c r="AB32" s="113">
        <v>0</v>
      </c>
      <c r="AC32" s="113">
        <v>13</v>
      </c>
      <c r="BB32" s="113">
        <v>1</v>
      </c>
      <c r="BC32" s="113">
        <f>IF(BB32=1,G32,0)</f>
        <v>0</v>
      </c>
      <c r="BD32" s="113">
        <f>IF(BB32=2,G32,0)</f>
        <v>0</v>
      </c>
      <c r="BE32" s="113">
        <f>IF(BB32=3,G32,0)</f>
        <v>0</v>
      </c>
      <c r="BF32" s="113">
        <f>IF(BB32=4,G32,0)</f>
        <v>0</v>
      </c>
      <c r="BG32" s="113">
        <f>IF(BB32=5,G32,0)</f>
        <v>0</v>
      </c>
    </row>
    <row r="33" spans="1:59" ht="12.75" customHeight="1">
      <c r="A33" s="143"/>
      <c r="B33" s="144"/>
      <c r="C33" s="1" t="s">
        <v>106</v>
      </c>
      <c r="D33" s="1"/>
      <c r="E33" s="145">
        <v>0</v>
      </c>
      <c r="F33" s="146"/>
      <c r="G33" s="147"/>
      <c r="H33" s="133"/>
      <c r="I33" s="133"/>
      <c r="J33" s="133"/>
      <c r="K33" s="133"/>
      <c r="M33" s="113" t="s">
        <v>106</v>
      </c>
      <c r="O33" s="148"/>
      <c r="Q33" s="135"/>
      <c r="AA33"/>
      <c r="AB33"/>
      <c r="AC33"/>
      <c r="BB33"/>
      <c r="BC33"/>
      <c r="BD33"/>
      <c r="BE33"/>
      <c r="BF33"/>
      <c r="BG33"/>
    </row>
    <row r="34" spans="1:59" ht="12.75" customHeight="1">
      <c r="A34" s="143"/>
      <c r="B34" s="144"/>
      <c r="C34" s="1" t="s">
        <v>107</v>
      </c>
      <c r="D34" s="1"/>
      <c r="E34" s="145">
        <v>244.6</v>
      </c>
      <c r="F34" s="146"/>
      <c r="G34" s="147"/>
      <c r="H34" s="133"/>
      <c r="I34" s="133"/>
      <c r="J34" s="133"/>
      <c r="K34" s="133"/>
      <c r="M34" s="113" t="s">
        <v>107</v>
      </c>
      <c r="O34" s="148"/>
      <c r="Q34" s="135"/>
      <c r="AA34"/>
      <c r="AB34"/>
      <c r="AC34"/>
      <c r="BB34"/>
      <c r="BC34"/>
      <c r="BD34"/>
      <c r="BE34"/>
      <c r="BF34"/>
      <c r="BG34"/>
    </row>
    <row r="35" spans="1:59">
      <c r="A35" s="136">
        <v>14</v>
      </c>
      <c r="B35" s="137" t="s">
        <v>108</v>
      </c>
      <c r="C35" s="138" t="s">
        <v>109</v>
      </c>
      <c r="D35" s="139" t="s">
        <v>105</v>
      </c>
      <c r="E35" s="140">
        <v>1143.31</v>
      </c>
      <c r="F35" s="160">
        <v>0</v>
      </c>
      <c r="G35" s="141">
        <f>E35*F35</f>
        <v>0</v>
      </c>
      <c r="H35" s="142">
        <v>0</v>
      </c>
      <c r="I35" s="142">
        <f>E35*H35</f>
        <v>0</v>
      </c>
      <c r="J35" s="142">
        <v>0</v>
      </c>
      <c r="K35" s="142">
        <f>E35*J35</f>
        <v>0</v>
      </c>
      <c r="M35"/>
      <c r="O35"/>
      <c r="Q35" s="135">
        <v>2</v>
      </c>
      <c r="AA35" s="113">
        <v>12</v>
      </c>
      <c r="AB35" s="113">
        <v>0</v>
      </c>
      <c r="AC35" s="113">
        <v>14</v>
      </c>
      <c r="BB35" s="113">
        <v>1</v>
      </c>
      <c r="BC35" s="113">
        <f>IF(BB35=1,G35,0)</f>
        <v>0</v>
      </c>
      <c r="BD35" s="113">
        <f>IF(BB35=2,G35,0)</f>
        <v>0</v>
      </c>
      <c r="BE35" s="113">
        <f>IF(BB35=3,G35,0)</f>
        <v>0</v>
      </c>
      <c r="BF35" s="113">
        <f>IF(BB35=4,G35,0)</f>
        <v>0</v>
      </c>
      <c r="BG35" s="113">
        <f>IF(BB35=5,G35,0)</f>
        <v>0</v>
      </c>
    </row>
    <row r="36" spans="1:59" ht="12.75" customHeight="1">
      <c r="A36" s="143"/>
      <c r="B36" s="144"/>
      <c r="C36" s="1" t="s">
        <v>110</v>
      </c>
      <c r="D36" s="1"/>
      <c r="E36" s="145">
        <v>0</v>
      </c>
      <c r="F36" s="146"/>
      <c r="G36" s="147"/>
      <c r="H36" s="133"/>
      <c r="I36" s="133"/>
      <c r="J36" s="133"/>
      <c r="K36" s="133"/>
      <c r="M36" s="113" t="s">
        <v>110</v>
      </c>
      <c r="O36" s="148"/>
      <c r="Q36" s="135"/>
      <c r="AA36"/>
      <c r="AB36"/>
      <c r="AC36"/>
      <c r="BB36"/>
      <c r="BC36"/>
      <c r="BD36"/>
      <c r="BE36"/>
      <c r="BF36"/>
      <c r="BG36"/>
    </row>
    <row r="37" spans="1:59" ht="12.75" customHeight="1">
      <c r="A37" s="143"/>
      <c r="B37" s="144"/>
      <c r="C37" s="1" t="s">
        <v>111</v>
      </c>
      <c r="D37" s="1"/>
      <c r="E37" s="145">
        <v>0</v>
      </c>
      <c r="F37" s="146"/>
      <c r="G37" s="147"/>
      <c r="H37" s="133"/>
      <c r="I37" s="133"/>
      <c r="J37" s="133"/>
      <c r="K37" s="133"/>
      <c r="M37" s="113" t="s">
        <v>111</v>
      </c>
      <c r="O37" s="148"/>
      <c r="Q37" s="135"/>
      <c r="AA37"/>
      <c r="AB37"/>
      <c r="AC37"/>
      <c r="BB37"/>
      <c r="BC37"/>
      <c r="BD37"/>
      <c r="BE37"/>
      <c r="BF37"/>
      <c r="BG37"/>
    </row>
    <row r="38" spans="1:59" ht="12.75" customHeight="1">
      <c r="A38" s="143"/>
      <c r="B38" s="144"/>
      <c r="C38" s="1" t="s">
        <v>112</v>
      </c>
      <c r="D38" s="1"/>
      <c r="E38" s="145">
        <v>705.36</v>
      </c>
      <c r="F38" s="146"/>
      <c r="G38" s="147"/>
      <c r="H38" s="133"/>
      <c r="I38" s="133"/>
      <c r="J38" s="133"/>
      <c r="K38" s="133"/>
      <c r="M38" s="113" t="s">
        <v>112</v>
      </c>
      <c r="O38" s="148"/>
      <c r="Q38" s="135"/>
      <c r="AA38"/>
      <c r="AB38"/>
      <c r="AC38"/>
      <c r="BB38"/>
      <c r="BC38"/>
      <c r="BD38"/>
      <c r="BE38"/>
      <c r="BF38"/>
      <c r="BG38"/>
    </row>
    <row r="39" spans="1:59" ht="12.75" customHeight="1">
      <c r="A39" s="143"/>
      <c r="B39" s="144"/>
      <c r="C39" s="1" t="s">
        <v>113</v>
      </c>
      <c r="D39" s="1"/>
      <c r="E39" s="145">
        <v>0</v>
      </c>
      <c r="F39" s="146"/>
      <c r="G39" s="147"/>
      <c r="H39" s="133"/>
      <c r="I39" s="133"/>
      <c r="J39" s="133"/>
      <c r="K39" s="133"/>
      <c r="M39" s="113" t="s">
        <v>113</v>
      </c>
      <c r="O39" s="148"/>
      <c r="Q39" s="135"/>
      <c r="AA39"/>
      <c r="AB39"/>
      <c r="AC39"/>
      <c r="BB39"/>
      <c r="BC39"/>
      <c r="BD39"/>
      <c r="BE39"/>
      <c r="BF39"/>
      <c r="BG39"/>
    </row>
    <row r="40" spans="1:59" ht="12.75" customHeight="1">
      <c r="A40" s="143"/>
      <c r="B40" s="144"/>
      <c r="C40" s="1" t="s">
        <v>114</v>
      </c>
      <c r="D40" s="1"/>
      <c r="E40" s="145">
        <v>437.95</v>
      </c>
      <c r="F40" s="146"/>
      <c r="G40" s="147"/>
      <c r="H40" s="133"/>
      <c r="I40" s="133"/>
      <c r="J40" s="133"/>
      <c r="K40" s="133"/>
      <c r="M40" s="113" t="s">
        <v>114</v>
      </c>
      <c r="O40" s="148"/>
      <c r="Q40" s="135"/>
      <c r="AA40"/>
      <c r="AB40"/>
      <c r="AC40"/>
      <c r="BB40"/>
      <c r="BC40"/>
      <c r="BD40"/>
      <c r="BE40"/>
      <c r="BF40"/>
      <c r="BG40"/>
    </row>
    <row r="41" spans="1:59">
      <c r="A41" s="136">
        <v>15</v>
      </c>
      <c r="B41" s="137" t="s">
        <v>115</v>
      </c>
      <c r="C41" s="138" t="s">
        <v>116</v>
      </c>
      <c r="D41" s="139" t="s">
        <v>81</v>
      </c>
      <c r="E41" s="140">
        <v>1</v>
      </c>
      <c r="F41" s="160">
        <v>0</v>
      </c>
      <c r="G41" s="141">
        <f>E41*F41</f>
        <v>0</v>
      </c>
      <c r="H41" s="142">
        <v>0</v>
      </c>
      <c r="I41" s="142">
        <f>E41*H41</f>
        <v>0</v>
      </c>
      <c r="J41" s="142">
        <v>0</v>
      </c>
      <c r="K41" s="142">
        <f>E41*J41</f>
        <v>0</v>
      </c>
      <c r="M41"/>
      <c r="O41"/>
      <c r="Q41" s="135">
        <v>2</v>
      </c>
      <c r="AA41" s="113">
        <v>12</v>
      </c>
      <c r="AB41" s="113">
        <v>0</v>
      </c>
      <c r="AC41" s="113">
        <v>15</v>
      </c>
      <c r="BB41" s="113">
        <v>1</v>
      </c>
      <c r="BC41" s="113">
        <f>IF(BB41=1,G41,0)</f>
        <v>0</v>
      </c>
      <c r="BD41" s="113">
        <f>IF(BB41=2,G41,0)</f>
        <v>0</v>
      </c>
      <c r="BE41" s="113">
        <f>IF(BB41=3,G41,0)</f>
        <v>0</v>
      </c>
      <c r="BF41" s="113">
        <f>IF(BB41=4,G41,0)</f>
        <v>0</v>
      </c>
      <c r="BG41" s="113">
        <f>IF(BB41=5,G41,0)</f>
        <v>0</v>
      </c>
    </row>
    <row r="42" spans="1:59" ht="12.75" customHeight="1">
      <c r="A42" s="143"/>
      <c r="B42" s="144"/>
      <c r="C42" s="159" t="s">
        <v>117</v>
      </c>
      <c r="D42" s="159"/>
      <c r="E42" s="159"/>
      <c r="F42" s="159"/>
      <c r="G42" s="159"/>
      <c r="H42" s="149"/>
      <c r="I42" s="149"/>
      <c r="J42" s="149"/>
      <c r="K42" s="149"/>
      <c r="M42"/>
      <c r="O42"/>
      <c r="Q42" s="135">
        <v>3</v>
      </c>
      <c r="AA42"/>
      <c r="AB42"/>
      <c r="AC42"/>
      <c r="BB42"/>
      <c r="BC42"/>
      <c r="BD42"/>
      <c r="BE42"/>
      <c r="BF42"/>
      <c r="BG42"/>
    </row>
    <row r="43" spans="1:59" ht="12.75" customHeight="1">
      <c r="A43" s="143"/>
      <c r="B43" s="144"/>
      <c r="C43" s="1" t="s">
        <v>118</v>
      </c>
      <c r="D43" s="1"/>
      <c r="E43" s="145">
        <v>0</v>
      </c>
      <c r="F43" s="146"/>
      <c r="G43" s="147"/>
      <c r="H43" s="133"/>
      <c r="I43" s="133"/>
      <c r="J43" s="133"/>
      <c r="K43" s="133"/>
      <c r="M43" s="113" t="s">
        <v>118</v>
      </c>
      <c r="O43" s="148"/>
      <c r="Q43" s="135"/>
      <c r="AA43"/>
      <c r="AB43"/>
      <c r="AC43"/>
      <c r="BB43"/>
      <c r="BC43"/>
      <c r="BD43"/>
      <c r="BE43"/>
      <c r="BF43"/>
      <c r="BG43"/>
    </row>
    <row r="44" spans="1:59">
      <c r="A44" s="143"/>
      <c r="B44" s="144"/>
      <c r="C44" s="1">
        <v>1</v>
      </c>
      <c r="D44" s="1"/>
      <c r="E44" s="145">
        <v>1</v>
      </c>
      <c r="F44" s="146"/>
      <c r="G44" s="147"/>
      <c r="H44" s="133"/>
      <c r="I44" s="133"/>
      <c r="J44" s="133"/>
      <c r="K44" s="133"/>
      <c r="M44" s="113">
        <v>1</v>
      </c>
      <c r="O44" s="148"/>
      <c r="Q44" s="135"/>
      <c r="AA44"/>
      <c r="AB44"/>
      <c r="AC44"/>
      <c r="BB44"/>
      <c r="BC44"/>
      <c r="BD44"/>
      <c r="BE44"/>
      <c r="BF44"/>
      <c r="BG44"/>
    </row>
    <row r="45" spans="1:59" ht="25.5">
      <c r="A45" s="136">
        <v>16</v>
      </c>
      <c r="B45" s="137" t="s">
        <v>119</v>
      </c>
      <c r="C45" s="138" t="s">
        <v>120</v>
      </c>
      <c r="D45" s="139" t="s">
        <v>105</v>
      </c>
      <c r="E45" s="140">
        <v>228.66200000000001</v>
      </c>
      <c r="F45" s="160">
        <v>0</v>
      </c>
      <c r="G45" s="141">
        <f>E45*F45</f>
        <v>0</v>
      </c>
      <c r="H45" s="142">
        <v>0</v>
      </c>
      <c r="I45" s="142">
        <f>E45*H45</f>
        <v>0</v>
      </c>
      <c r="J45" s="142">
        <v>0</v>
      </c>
      <c r="K45" s="142">
        <f>E45*J45</f>
        <v>0</v>
      </c>
      <c r="M45"/>
      <c r="O45"/>
      <c r="Q45" s="135">
        <v>2</v>
      </c>
      <c r="AA45" s="113">
        <v>12</v>
      </c>
      <c r="AB45" s="113">
        <v>0</v>
      </c>
      <c r="AC45" s="113">
        <v>16</v>
      </c>
      <c r="BB45" s="113">
        <v>1</v>
      </c>
      <c r="BC45" s="113">
        <f>IF(BB45=1,G45,0)</f>
        <v>0</v>
      </c>
      <c r="BD45" s="113">
        <f>IF(BB45=2,G45,0)</f>
        <v>0</v>
      </c>
      <c r="BE45" s="113">
        <f>IF(BB45=3,G45,0)</f>
        <v>0</v>
      </c>
      <c r="BF45" s="113">
        <f>IF(BB45=4,G45,0)</f>
        <v>0</v>
      </c>
      <c r="BG45" s="113">
        <f>IF(BB45=5,G45,0)</f>
        <v>0</v>
      </c>
    </row>
    <row r="46" spans="1:59" ht="12.75" customHeight="1">
      <c r="A46" s="143"/>
      <c r="B46" s="144"/>
      <c r="C46" s="1" t="s">
        <v>121</v>
      </c>
      <c r="D46" s="1"/>
      <c r="E46" s="145">
        <v>228.66200000000001</v>
      </c>
      <c r="F46" s="146"/>
      <c r="G46" s="147"/>
      <c r="H46" s="133"/>
      <c r="I46" s="133"/>
      <c r="J46" s="133"/>
      <c r="K46" s="133"/>
      <c r="M46" s="113" t="s">
        <v>121</v>
      </c>
      <c r="O46" s="148"/>
      <c r="Q46" s="135"/>
      <c r="AA46"/>
      <c r="AB46"/>
      <c r="AC46"/>
      <c r="BB46"/>
      <c r="BC46"/>
      <c r="BD46"/>
      <c r="BE46"/>
      <c r="BF46"/>
      <c r="BG46"/>
    </row>
    <row r="47" spans="1:59">
      <c r="A47" s="143"/>
      <c r="B47" s="144"/>
      <c r="C47" s="1"/>
      <c r="D47" s="1"/>
      <c r="E47" s="145">
        <v>0</v>
      </c>
      <c r="F47" s="146"/>
      <c r="G47" s="147"/>
      <c r="H47" s="133"/>
      <c r="I47" s="133"/>
      <c r="J47" s="133"/>
      <c r="K47" s="133"/>
      <c r="M47"/>
      <c r="O47" s="148"/>
      <c r="Q47" s="135"/>
      <c r="AA47"/>
      <c r="AB47"/>
      <c r="AC47"/>
      <c r="BB47"/>
      <c r="BC47"/>
      <c r="BD47"/>
      <c r="BE47"/>
      <c r="BF47"/>
      <c r="BG47"/>
    </row>
    <row r="48" spans="1:59">
      <c r="A48" s="143"/>
      <c r="B48" s="144"/>
      <c r="C48" s="1"/>
      <c r="D48" s="1"/>
      <c r="E48" s="145">
        <v>0</v>
      </c>
      <c r="F48" s="146"/>
      <c r="G48" s="147"/>
      <c r="H48" s="133"/>
      <c r="I48" s="133"/>
      <c r="J48" s="133"/>
      <c r="K48" s="133"/>
      <c r="M48"/>
      <c r="O48" s="148"/>
      <c r="Q48" s="135"/>
      <c r="AA48"/>
      <c r="AB48"/>
      <c r="AC48"/>
      <c r="BB48"/>
      <c r="BC48"/>
      <c r="BD48"/>
      <c r="BE48"/>
      <c r="BF48"/>
      <c r="BG48"/>
    </row>
    <row r="49" spans="1:59">
      <c r="A49" s="143"/>
      <c r="B49" s="144"/>
      <c r="C49" s="1"/>
      <c r="D49" s="1"/>
      <c r="E49" s="145">
        <v>0</v>
      </c>
      <c r="F49" s="146"/>
      <c r="G49" s="147"/>
      <c r="H49" s="133"/>
      <c r="I49" s="133"/>
      <c r="J49" s="133"/>
      <c r="K49" s="133"/>
      <c r="M49"/>
      <c r="O49" s="148"/>
      <c r="Q49" s="135"/>
      <c r="AA49"/>
      <c r="AB49"/>
      <c r="AC49"/>
      <c r="BB49"/>
      <c r="BC49"/>
      <c r="BD49"/>
      <c r="BE49"/>
      <c r="BF49"/>
      <c r="BG49"/>
    </row>
    <row r="50" spans="1:59">
      <c r="A50" s="136">
        <v>17</v>
      </c>
      <c r="B50" s="137" t="s">
        <v>122</v>
      </c>
      <c r="C50" s="138" t="s">
        <v>123</v>
      </c>
      <c r="D50" s="139" t="s">
        <v>105</v>
      </c>
      <c r="E50" s="140">
        <v>176.34</v>
      </c>
      <c r="F50" s="160">
        <v>0</v>
      </c>
      <c r="G50" s="141">
        <f>E50*F50</f>
        <v>0</v>
      </c>
      <c r="H50" s="142">
        <v>0</v>
      </c>
      <c r="I50" s="142">
        <f>E50*H50</f>
        <v>0</v>
      </c>
      <c r="J50" s="142">
        <v>0</v>
      </c>
      <c r="K50" s="142">
        <f>E50*J50</f>
        <v>0</v>
      </c>
      <c r="M50"/>
      <c r="O50"/>
      <c r="Q50" s="135">
        <v>2</v>
      </c>
      <c r="AA50" s="113">
        <v>12</v>
      </c>
      <c r="AB50" s="113">
        <v>0</v>
      </c>
      <c r="AC50" s="113">
        <v>17</v>
      </c>
      <c r="BB50" s="113">
        <v>1</v>
      </c>
      <c r="BC50" s="113">
        <f>IF(BB50=1,G50,0)</f>
        <v>0</v>
      </c>
      <c r="BD50" s="113">
        <f>IF(BB50=2,G50,0)</f>
        <v>0</v>
      </c>
      <c r="BE50" s="113">
        <f>IF(BB50=3,G50,0)</f>
        <v>0</v>
      </c>
      <c r="BF50" s="113">
        <f>IF(BB50=4,G50,0)</f>
        <v>0</v>
      </c>
      <c r="BG50" s="113">
        <f>IF(BB50=5,G50,0)</f>
        <v>0</v>
      </c>
    </row>
    <row r="51" spans="1:59" ht="12.75" customHeight="1">
      <c r="A51" s="143"/>
      <c r="B51" s="144"/>
      <c r="C51" s="1" t="s">
        <v>124</v>
      </c>
      <c r="D51" s="1"/>
      <c r="E51" s="145">
        <v>0</v>
      </c>
      <c r="F51" s="146"/>
      <c r="G51" s="147"/>
      <c r="H51" s="133"/>
      <c r="I51" s="133"/>
      <c r="J51" s="133"/>
      <c r="K51" s="133"/>
      <c r="M51" s="113" t="s">
        <v>124</v>
      </c>
      <c r="O51" s="148"/>
      <c r="Q51" s="135"/>
      <c r="AA51"/>
      <c r="AB51"/>
      <c r="AC51"/>
      <c r="BB51"/>
      <c r="BC51"/>
      <c r="BD51"/>
      <c r="BE51"/>
      <c r="BF51"/>
      <c r="BG51"/>
    </row>
    <row r="52" spans="1:59" ht="12.75" customHeight="1">
      <c r="A52" s="143"/>
      <c r="B52" s="144"/>
      <c r="C52" s="1" t="s">
        <v>125</v>
      </c>
      <c r="D52" s="1"/>
      <c r="E52" s="145">
        <v>0</v>
      </c>
      <c r="F52" s="146"/>
      <c r="G52" s="147"/>
      <c r="H52" s="133"/>
      <c r="I52" s="133"/>
      <c r="J52" s="133"/>
      <c r="K52" s="133"/>
      <c r="M52" s="113" t="s">
        <v>125</v>
      </c>
      <c r="O52" s="148"/>
      <c r="Q52" s="135"/>
      <c r="AA52"/>
      <c r="AB52"/>
      <c r="AC52"/>
      <c r="BB52"/>
      <c r="BC52"/>
      <c r="BD52"/>
      <c r="BE52"/>
      <c r="BF52"/>
      <c r="BG52"/>
    </row>
    <row r="53" spans="1:59" ht="12.75" customHeight="1">
      <c r="A53" s="143"/>
      <c r="B53" s="144"/>
      <c r="C53" s="1" t="s">
        <v>126</v>
      </c>
      <c r="D53" s="1"/>
      <c r="E53" s="145">
        <v>176.34</v>
      </c>
      <c r="F53" s="146"/>
      <c r="G53" s="147"/>
      <c r="H53" s="133"/>
      <c r="I53" s="133"/>
      <c r="J53" s="133"/>
      <c r="K53" s="133"/>
      <c r="M53" s="113" t="s">
        <v>126</v>
      </c>
      <c r="O53" s="148"/>
      <c r="Q53" s="135"/>
      <c r="AA53"/>
      <c r="AB53"/>
      <c r="AC53"/>
      <c r="BB53"/>
      <c r="BC53"/>
      <c r="BD53"/>
      <c r="BE53"/>
      <c r="BF53"/>
      <c r="BG53"/>
    </row>
    <row r="54" spans="1:59" ht="25.5">
      <c r="A54" s="136">
        <v>18</v>
      </c>
      <c r="B54" s="137" t="s">
        <v>127</v>
      </c>
      <c r="C54" s="138" t="s">
        <v>128</v>
      </c>
      <c r="D54" s="139" t="s">
        <v>105</v>
      </c>
      <c r="E54" s="140">
        <v>35.268000000000001</v>
      </c>
      <c r="F54" s="160">
        <v>0</v>
      </c>
      <c r="G54" s="141">
        <f>E54*F54</f>
        <v>0</v>
      </c>
      <c r="H54" s="142">
        <v>0</v>
      </c>
      <c r="I54" s="142">
        <f>E54*H54</f>
        <v>0</v>
      </c>
      <c r="J54" s="142">
        <v>0</v>
      </c>
      <c r="K54" s="142">
        <f>E54*J54</f>
        <v>0</v>
      </c>
      <c r="M54"/>
      <c r="O54"/>
      <c r="Q54" s="135">
        <v>2</v>
      </c>
      <c r="AA54" s="113">
        <v>12</v>
      </c>
      <c r="AB54" s="113">
        <v>0</v>
      </c>
      <c r="AC54" s="113">
        <v>18</v>
      </c>
      <c r="BB54" s="113">
        <v>1</v>
      </c>
      <c r="BC54" s="113">
        <f>IF(BB54=1,G54,0)</f>
        <v>0</v>
      </c>
      <c r="BD54" s="113">
        <f>IF(BB54=2,G54,0)</f>
        <v>0</v>
      </c>
      <c r="BE54" s="113">
        <f>IF(BB54=3,G54,0)</f>
        <v>0</v>
      </c>
      <c r="BF54" s="113">
        <f>IF(BB54=4,G54,0)</f>
        <v>0</v>
      </c>
      <c r="BG54" s="113">
        <f>IF(BB54=5,G54,0)</f>
        <v>0</v>
      </c>
    </row>
    <row r="55" spans="1:59" ht="12.75" customHeight="1">
      <c r="A55" s="143"/>
      <c r="B55" s="144"/>
      <c r="C55" s="1" t="s">
        <v>129</v>
      </c>
      <c r="D55" s="1"/>
      <c r="E55" s="145">
        <v>35.268000000000001</v>
      </c>
      <c r="F55" s="146"/>
      <c r="G55" s="147"/>
      <c r="H55" s="133"/>
      <c r="I55" s="133"/>
      <c r="J55" s="133"/>
      <c r="K55" s="133"/>
      <c r="M55" s="113" t="s">
        <v>129</v>
      </c>
      <c r="O55" s="148"/>
      <c r="Q55" s="135"/>
      <c r="AA55"/>
      <c r="AB55"/>
      <c r="AC55"/>
      <c r="BB55"/>
      <c r="BC55"/>
      <c r="BD55"/>
      <c r="BE55"/>
      <c r="BF55"/>
      <c r="BG55"/>
    </row>
    <row r="56" spans="1:59" ht="25.5">
      <c r="A56" s="136">
        <v>19</v>
      </c>
      <c r="B56" s="137" t="s">
        <v>130</v>
      </c>
      <c r="C56" s="138" t="s">
        <v>131</v>
      </c>
      <c r="D56" s="139" t="s">
        <v>105</v>
      </c>
      <c r="E56" s="140">
        <v>263.12700000000001</v>
      </c>
      <c r="F56" s="160">
        <v>0</v>
      </c>
      <c r="G56" s="141">
        <f>E56*F56</f>
        <v>0</v>
      </c>
      <c r="H56" s="142">
        <v>0</v>
      </c>
      <c r="I56" s="142">
        <f>E56*H56</f>
        <v>0</v>
      </c>
      <c r="J56" s="142">
        <v>0</v>
      </c>
      <c r="K56" s="142">
        <f>E56*J56</f>
        <v>0</v>
      </c>
      <c r="M56"/>
      <c r="O56"/>
      <c r="Q56" s="135">
        <v>2</v>
      </c>
      <c r="AA56" s="113">
        <v>12</v>
      </c>
      <c r="AB56" s="113">
        <v>0</v>
      </c>
      <c r="AC56" s="113">
        <v>19</v>
      </c>
      <c r="BB56" s="113">
        <v>1</v>
      </c>
      <c r="BC56" s="113">
        <f>IF(BB56=1,G56,0)</f>
        <v>0</v>
      </c>
      <c r="BD56" s="113">
        <f>IF(BB56=2,G56,0)</f>
        <v>0</v>
      </c>
      <c r="BE56" s="113">
        <f>IF(BB56=3,G56,0)</f>
        <v>0</v>
      </c>
      <c r="BF56" s="113">
        <f>IF(BB56=4,G56,0)</f>
        <v>0</v>
      </c>
      <c r="BG56" s="113">
        <f>IF(BB56=5,G56,0)</f>
        <v>0</v>
      </c>
    </row>
    <row r="57" spans="1:59" ht="12.75" customHeight="1">
      <c r="A57" s="143"/>
      <c r="B57" s="144"/>
      <c r="C57" s="1" t="s">
        <v>132</v>
      </c>
      <c r="D57" s="1"/>
      <c r="E57" s="145">
        <v>0</v>
      </c>
      <c r="F57" s="146"/>
      <c r="G57" s="147"/>
      <c r="H57" s="133"/>
      <c r="I57" s="133"/>
      <c r="J57" s="133"/>
      <c r="K57" s="133"/>
      <c r="M57" s="113" t="s">
        <v>132</v>
      </c>
      <c r="O57" s="148"/>
      <c r="Q57" s="135"/>
      <c r="AA57"/>
      <c r="AB57"/>
      <c r="AC57"/>
      <c r="BB57"/>
      <c r="BC57"/>
      <c r="BD57"/>
      <c r="BE57"/>
      <c r="BF57"/>
      <c r="BG57"/>
    </row>
    <row r="58" spans="1:59" ht="12.75" customHeight="1">
      <c r="A58" s="143"/>
      <c r="B58" s="144"/>
      <c r="C58" s="1" t="s">
        <v>133</v>
      </c>
      <c r="D58" s="1"/>
      <c r="E58" s="145">
        <v>125.29349999999999</v>
      </c>
      <c r="F58" s="146"/>
      <c r="G58" s="147"/>
      <c r="H58" s="133"/>
      <c r="I58" s="133"/>
      <c r="J58" s="133"/>
      <c r="K58" s="133"/>
      <c r="M58" s="113" t="s">
        <v>133</v>
      </c>
      <c r="O58" s="148"/>
      <c r="Q58" s="135"/>
      <c r="AA58"/>
      <c r="AB58"/>
      <c r="AC58"/>
      <c r="BB58"/>
      <c r="BC58"/>
      <c r="BD58"/>
      <c r="BE58"/>
      <c r="BF58"/>
      <c r="BG58"/>
    </row>
    <row r="59" spans="1:59" ht="12.75" customHeight="1">
      <c r="A59" s="143"/>
      <c r="B59" s="144"/>
      <c r="C59" s="1" t="s">
        <v>134</v>
      </c>
      <c r="D59" s="1"/>
      <c r="E59" s="145">
        <v>125.29349999999999</v>
      </c>
      <c r="F59" s="146"/>
      <c r="G59" s="147"/>
      <c r="H59" s="133"/>
      <c r="I59" s="133"/>
      <c r="J59" s="133"/>
      <c r="K59" s="133"/>
      <c r="M59" s="113" t="s">
        <v>134</v>
      </c>
      <c r="O59" s="148"/>
      <c r="Q59" s="135"/>
      <c r="AA59"/>
      <c r="AB59"/>
      <c r="AC59"/>
      <c r="BB59"/>
      <c r="BC59"/>
      <c r="BD59"/>
      <c r="BE59"/>
      <c r="BF59"/>
      <c r="BG59"/>
    </row>
    <row r="60" spans="1:59" ht="12.75" customHeight="1">
      <c r="A60" s="143"/>
      <c r="B60" s="144"/>
      <c r="C60" s="1" t="s">
        <v>135</v>
      </c>
      <c r="D60" s="1"/>
      <c r="E60" s="145">
        <v>0</v>
      </c>
      <c r="F60" s="146"/>
      <c r="G60" s="147"/>
      <c r="H60" s="133"/>
      <c r="I60" s="133"/>
      <c r="J60" s="133"/>
      <c r="K60" s="133"/>
      <c r="M60" s="113" t="s">
        <v>135</v>
      </c>
      <c r="O60" s="148"/>
      <c r="Q60" s="135"/>
      <c r="AA60"/>
      <c r="AB60"/>
      <c r="AC60"/>
      <c r="BB60"/>
      <c r="BC60"/>
      <c r="BD60"/>
      <c r="BE60"/>
      <c r="BF60"/>
      <c r="BG60"/>
    </row>
    <row r="61" spans="1:59" ht="12.75" customHeight="1">
      <c r="A61" s="143"/>
      <c r="B61" s="144"/>
      <c r="C61" s="1" t="s">
        <v>136</v>
      </c>
      <c r="D61" s="1"/>
      <c r="E61" s="145">
        <v>12.54</v>
      </c>
      <c r="F61" s="146"/>
      <c r="G61" s="147"/>
      <c r="H61" s="133"/>
      <c r="I61" s="133"/>
      <c r="J61" s="133"/>
      <c r="K61" s="133"/>
      <c r="M61" s="113" t="s">
        <v>136</v>
      </c>
      <c r="O61" s="148"/>
      <c r="Q61" s="135"/>
      <c r="AA61"/>
      <c r="AB61"/>
      <c r="AC61"/>
      <c r="BB61"/>
      <c r="BC61"/>
      <c r="BD61"/>
      <c r="BE61"/>
      <c r="BF61"/>
      <c r="BG61"/>
    </row>
    <row r="62" spans="1:59" ht="25.5">
      <c r="A62" s="136">
        <v>20</v>
      </c>
      <c r="B62" s="137" t="s">
        <v>137</v>
      </c>
      <c r="C62" s="138" t="s">
        <v>138</v>
      </c>
      <c r="D62" s="139" t="s">
        <v>105</v>
      </c>
      <c r="E62" s="140">
        <v>1936.9570000000001</v>
      </c>
      <c r="F62" s="160">
        <v>0</v>
      </c>
      <c r="G62" s="141">
        <f>E62*F62</f>
        <v>0</v>
      </c>
      <c r="H62" s="142">
        <v>0</v>
      </c>
      <c r="I62" s="142">
        <f>E62*H62</f>
        <v>0</v>
      </c>
      <c r="J62" s="142">
        <v>0</v>
      </c>
      <c r="K62" s="142">
        <f>E62*J62</f>
        <v>0</v>
      </c>
      <c r="M62"/>
      <c r="O62"/>
      <c r="Q62" s="135">
        <v>2</v>
      </c>
      <c r="AA62" s="113">
        <v>12</v>
      </c>
      <c r="AB62" s="113">
        <v>0</v>
      </c>
      <c r="AC62" s="113">
        <v>20</v>
      </c>
      <c r="BB62" s="113">
        <v>1</v>
      </c>
      <c r="BC62" s="113">
        <f>IF(BB62=1,G62,0)</f>
        <v>0</v>
      </c>
      <c r="BD62" s="113">
        <f>IF(BB62=2,G62,0)</f>
        <v>0</v>
      </c>
      <c r="BE62" s="113">
        <f>IF(BB62=3,G62,0)</f>
        <v>0</v>
      </c>
      <c r="BF62" s="113">
        <f>IF(BB62=4,G62,0)</f>
        <v>0</v>
      </c>
      <c r="BG62" s="113">
        <f>IF(BB62=5,G62,0)</f>
        <v>0</v>
      </c>
    </row>
    <row r="63" spans="1:59" ht="12.75" customHeight="1">
      <c r="A63" s="143"/>
      <c r="B63" s="144"/>
      <c r="C63" s="1" t="s">
        <v>139</v>
      </c>
      <c r="D63" s="1"/>
      <c r="E63" s="145">
        <v>0</v>
      </c>
      <c r="F63" s="146"/>
      <c r="G63" s="147"/>
      <c r="H63" s="133"/>
      <c r="I63" s="133"/>
      <c r="J63" s="133"/>
      <c r="K63" s="133"/>
      <c r="M63" s="113" t="s">
        <v>139</v>
      </c>
      <c r="O63" s="148"/>
      <c r="Q63" s="135"/>
      <c r="AA63"/>
      <c r="AB63"/>
      <c r="AC63"/>
      <c r="BB63"/>
      <c r="BC63"/>
      <c r="BD63"/>
      <c r="BE63"/>
      <c r="BF63"/>
      <c r="BG63"/>
    </row>
    <row r="64" spans="1:59" ht="12.75" customHeight="1">
      <c r="A64" s="143"/>
      <c r="B64" s="144"/>
      <c r="C64" s="1" t="s">
        <v>140</v>
      </c>
      <c r="D64" s="1"/>
      <c r="E64" s="145">
        <v>1818.2570000000001</v>
      </c>
      <c r="F64" s="146"/>
      <c r="G64" s="147"/>
      <c r="H64" s="133"/>
      <c r="I64" s="133"/>
      <c r="J64" s="133"/>
      <c r="K64" s="133"/>
      <c r="M64" s="113" t="s">
        <v>140</v>
      </c>
      <c r="O64" s="148"/>
      <c r="Q64" s="135"/>
      <c r="AA64"/>
      <c r="AB64"/>
      <c r="AC64"/>
      <c r="BB64"/>
      <c r="BC64"/>
      <c r="BD64"/>
      <c r="BE64"/>
      <c r="BF64"/>
      <c r="BG64"/>
    </row>
    <row r="65" spans="1:59" ht="12.75" customHeight="1">
      <c r="A65" s="143"/>
      <c r="B65" s="144"/>
      <c r="C65" s="1" t="s">
        <v>141</v>
      </c>
      <c r="D65" s="1"/>
      <c r="E65" s="145">
        <v>0</v>
      </c>
      <c r="F65" s="146"/>
      <c r="G65" s="147"/>
      <c r="H65" s="133"/>
      <c r="I65" s="133"/>
      <c r="J65" s="133"/>
      <c r="K65" s="133"/>
      <c r="M65" s="113" t="s">
        <v>141</v>
      </c>
      <c r="O65" s="148"/>
      <c r="Q65" s="135"/>
      <c r="AA65"/>
      <c r="AB65"/>
      <c r="AC65"/>
      <c r="BB65"/>
      <c r="BC65"/>
      <c r="BD65"/>
      <c r="BE65"/>
      <c r="BF65"/>
      <c r="BG65"/>
    </row>
    <row r="66" spans="1:59" ht="12.75" customHeight="1">
      <c r="A66" s="143"/>
      <c r="B66" s="144"/>
      <c r="C66" s="1" t="s">
        <v>142</v>
      </c>
      <c r="D66" s="1"/>
      <c r="E66" s="145">
        <v>118.7</v>
      </c>
      <c r="F66" s="146"/>
      <c r="G66" s="147"/>
      <c r="H66" s="133"/>
      <c r="I66" s="133"/>
      <c r="J66" s="133"/>
      <c r="K66" s="133"/>
      <c r="M66" s="113" t="s">
        <v>142</v>
      </c>
      <c r="O66" s="148"/>
      <c r="Q66" s="135"/>
      <c r="AA66"/>
      <c r="AB66"/>
      <c r="AC66"/>
      <c r="BB66"/>
      <c r="BC66"/>
      <c r="BD66"/>
      <c r="BE66"/>
      <c r="BF66"/>
      <c r="BG66"/>
    </row>
    <row r="67" spans="1:59" ht="9.4" customHeight="1">
      <c r="A67" s="136"/>
      <c r="B67" s="137"/>
      <c r="C67" s="138"/>
      <c r="D67" s="139"/>
      <c r="E67" s="140"/>
      <c r="F67" s="140">
        <v>0</v>
      </c>
      <c r="G67" s="141">
        <f>E67*F67</f>
        <v>0</v>
      </c>
      <c r="H67" s="142">
        <v>0</v>
      </c>
      <c r="I67" s="142">
        <f>E67*H67</f>
        <v>0</v>
      </c>
      <c r="J67" s="142">
        <v>0</v>
      </c>
      <c r="K67" s="142">
        <f>E67*J67</f>
        <v>0</v>
      </c>
      <c r="M67"/>
      <c r="O67"/>
      <c r="Q67" s="135">
        <v>2</v>
      </c>
      <c r="AA67" s="113">
        <v>12</v>
      </c>
      <c r="AB67" s="113">
        <v>0</v>
      </c>
      <c r="AC67" s="113">
        <v>21</v>
      </c>
      <c r="BB67" s="113">
        <v>1</v>
      </c>
      <c r="BC67" s="113">
        <f>IF(BB67=1,G67,0)</f>
        <v>0</v>
      </c>
      <c r="BD67" s="113">
        <f>IF(BB67=2,G67,0)</f>
        <v>0</v>
      </c>
      <c r="BE67" s="113">
        <f>IF(BB67=3,G67,0)</f>
        <v>0</v>
      </c>
      <c r="BF67" s="113">
        <f>IF(BB67=4,G67,0)</f>
        <v>0</v>
      </c>
      <c r="BG67" s="113">
        <f>IF(BB67=5,G67,0)</f>
        <v>0</v>
      </c>
    </row>
    <row r="68" spans="1:59" ht="9.4" hidden="1" customHeight="1">
      <c r="A68" s="143"/>
      <c r="B68" s="144"/>
      <c r="C68" s="1"/>
      <c r="D68" s="1"/>
      <c r="E68" s="145"/>
      <c r="F68" s="146"/>
      <c r="G68" s="147"/>
      <c r="H68" s="133"/>
      <c r="I68" s="133"/>
      <c r="J68" s="133"/>
      <c r="K68" s="133"/>
      <c r="M68"/>
      <c r="O68" s="148"/>
      <c r="Q68" s="135"/>
      <c r="AA68"/>
      <c r="AB68"/>
      <c r="AC68"/>
      <c r="BB68"/>
      <c r="BC68"/>
      <c r="BD68"/>
      <c r="BE68"/>
      <c r="BF68"/>
      <c r="BG68"/>
    </row>
    <row r="69" spans="1:59">
      <c r="A69" s="136">
        <v>21</v>
      </c>
      <c r="B69" s="137" t="s">
        <v>143</v>
      </c>
      <c r="C69" s="138" t="s">
        <v>144</v>
      </c>
      <c r="D69" s="139" t="s">
        <v>145</v>
      </c>
      <c r="E69" s="140">
        <v>3059.2026000000001</v>
      </c>
      <c r="F69" s="160">
        <v>0</v>
      </c>
      <c r="G69" s="141">
        <f>E69*F69</f>
        <v>0</v>
      </c>
      <c r="H69" s="142">
        <v>0</v>
      </c>
      <c r="I69" s="142">
        <f>E69*H69</f>
        <v>0</v>
      </c>
      <c r="J69" s="142">
        <v>0</v>
      </c>
      <c r="K69" s="142">
        <f>E69*J69</f>
        <v>0</v>
      </c>
      <c r="M69"/>
      <c r="O69"/>
      <c r="Q69" s="135">
        <v>2</v>
      </c>
      <c r="AA69" s="113">
        <v>12</v>
      </c>
      <c r="AB69" s="113">
        <v>1</v>
      </c>
      <c r="AC69" s="113">
        <v>22</v>
      </c>
      <c r="BB69" s="113">
        <v>1</v>
      </c>
      <c r="BC69" s="113">
        <f>IF(BB69=1,G69,0)</f>
        <v>0</v>
      </c>
      <c r="BD69" s="113">
        <f>IF(BB69=2,G69,0)</f>
        <v>0</v>
      </c>
      <c r="BE69" s="113">
        <f>IF(BB69=3,G69,0)</f>
        <v>0</v>
      </c>
      <c r="BF69" s="113">
        <f>IF(BB69=4,G69,0)</f>
        <v>0</v>
      </c>
      <c r="BG69" s="113">
        <f>IF(BB69=5,G69,0)</f>
        <v>0</v>
      </c>
    </row>
    <row r="70" spans="1:59" ht="12.75" customHeight="1">
      <c r="A70" s="143"/>
      <c r="B70" s="144"/>
      <c r="C70" s="1" t="s">
        <v>146</v>
      </c>
      <c r="D70" s="1"/>
      <c r="E70" s="145">
        <v>0</v>
      </c>
      <c r="F70" s="146"/>
      <c r="G70" s="147"/>
      <c r="H70" s="133"/>
      <c r="I70" s="133"/>
      <c r="J70" s="133"/>
      <c r="K70" s="133"/>
      <c r="M70" s="113" t="s">
        <v>146</v>
      </c>
      <c r="O70" s="148"/>
      <c r="Q70" s="135"/>
      <c r="AA70"/>
      <c r="AB70"/>
      <c r="AC70"/>
      <c r="BB70"/>
      <c r="BC70"/>
      <c r="BD70"/>
      <c r="BE70"/>
      <c r="BF70"/>
      <c r="BG70"/>
    </row>
    <row r="71" spans="1:59" ht="12.75" customHeight="1">
      <c r="A71" s="143"/>
      <c r="B71" s="144"/>
      <c r="C71" s="1" t="s">
        <v>147</v>
      </c>
      <c r="D71" s="1"/>
      <c r="E71" s="145">
        <v>3272.8625999999999</v>
      </c>
      <c r="F71" s="146"/>
      <c r="G71" s="147"/>
      <c r="H71" s="133"/>
      <c r="I71" s="133"/>
      <c r="J71" s="133"/>
      <c r="K71" s="133"/>
      <c r="M71" s="113" t="s">
        <v>147</v>
      </c>
      <c r="O71" s="148"/>
      <c r="Q71" s="135"/>
      <c r="AA71"/>
      <c r="AB71"/>
      <c r="AC71"/>
      <c r="BB71"/>
      <c r="BC71"/>
      <c r="BD71"/>
      <c r="BE71"/>
      <c r="BF71"/>
      <c r="BG71"/>
    </row>
    <row r="72" spans="1:59" ht="12.75" customHeight="1">
      <c r="A72" s="143"/>
      <c r="B72" s="144"/>
      <c r="C72" s="1" t="s">
        <v>148</v>
      </c>
      <c r="D72" s="1"/>
      <c r="E72" s="145">
        <v>0</v>
      </c>
      <c r="F72" s="146"/>
      <c r="G72" s="147"/>
      <c r="H72" s="133"/>
      <c r="I72" s="133"/>
      <c r="J72" s="133"/>
      <c r="K72" s="133"/>
      <c r="M72" s="113" t="s">
        <v>148</v>
      </c>
      <c r="O72" s="148"/>
      <c r="Q72" s="135"/>
      <c r="AA72"/>
      <c r="AB72"/>
      <c r="AC72"/>
      <c r="BB72"/>
      <c r="BC72"/>
      <c r="BD72"/>
      <c r="BE72"/>
      <c r="BF72"/>
      <c r="BG72"/>
    </row>
    <row r="73" spans="1:59" ht="12.75" customHeight="1">
      <c r="A73" s="143"/>
      <c r="B73" s="144"/>
      <c r="C73" s="1" t="s">
        <v>149</v>
      </c>
      <c r="D73" s="1"/>
      <c r="E73" s="145">
        <v>-213.66</v>
      </c>
      <c r="F73" s="146"/>
      <c r="G73" s="147"/>
      <c r="H73" s="133"/>
      <c r="I73" s="133"/>
      <c r="J73" s="133"/>
      <c r="K73" s="133"/>
      <c r="M73" s="113" t="s">
        <v>149</v>
      </c>
      <c r="O73" s="148"/>
      <c r="Q73" s="135"/>
      <c r="AA73"/>
      <c r="AB73"/>
      <c r="AC73"/>
      <c r="BB73"/>
      <c r="BC73"/>
      <c r="BD73"/>
      <c r="BE73"/>
      <c r="BF73"/>
      <c r="BG73"/>
    </row>
    <row r="74" spans="1:59">
      <c r="A74" s="143"/>
      <c r="B74" s="144"/>
      <c r="C74" s="1"/>
      <c r="D74" s="1"/>
      <c r="E74" s="145">
        <v>0</v>
      </c>
      <c r="F74" s="146"/>
      <c r="G74" s="147"/>
      <c r="H74" s="133"/>
      <c r="I74" s="133"/>
      <c r="J74" s="133"/>
      <c r="K74" s="133"/>
      <c r="M74" s="150" t="s">
        <v>150</v>
      </c>
      <c r="O74" s="148"/>
      <c r="Q74" s="135"/>
      <c r="AA74"/>
      <c r="AB74"/>
      <c r="AC74"/>
      <c r="BB74"/>
      <c r="BC74"/>
      <c r="BD74"/>
      <c r="BE74"/>
      <c r="BF74"/>
      <c r="BG74"/>
    </row>
    <row r="75" spans="1:59">
      <c r="A75" s="143"/>
      <c r="B75" s="144"/>
      <c r="C75" s="1"/>
      <c r="D75" s="1"/>
      <c r="E75" s="145">
        <v>0</v>
      </c>
      <c r="F75" s="146"/>
      <c r="G75" s="147"/>
      <c r="H75" s="133"/>
      <c r="I75" s="133"/>
      <c r="J75" s="133"/>
      <c r="K75" s="133"/>
      <c r="M75"/>
      <c r="O75" s="148"/>
      <c r="Q75" s="135"/>
      <c r="AA75"/>
      <c r="AB75"/>
      <c r="AC75"/>
      <c r="BB75"/>
      <c r="BC75"/>
      <c r="BD75"/>
      <c r="BE75"/>
      <c r="BF75"/>
      <c r="BG75"/>
    </row>
    <row r="76" spans="1:59">
      <c r="A76" s="136">
        <v>22</v>
      </c>
      <c r="B76" s="137" t="s">
        <v>151</v>
      </c>
      <c r="C76" s="138" t="s">
        <v>152</v>
      </c>
      <c r="D76" s="139" t="s">
        <v>105</v>
      </c>
      <c r="E76" s="140">
        <v>118.7</v>
      </c>
      <c r="F76" s="160">
        <v>0</v>
      </c>
      <c r="G76" s="141">
        <f>E76*F76</f>
        <v>0</v>
      </c>
      <c r="H76" s="142">
        <v>0</v>
      </c>
      <c r="I76" s="142">
        <f>E76*H76</f>
        <v>0</v>
      </c>
      <c r="J76" s="142">
        <v>0</v>
      </c>
      <c r="K76" s="142">
        <f>E76*J76</f>
        <v>0</v>
      </c>
      <c r="M76"/>
      <c r="O76"/>
      <c r="Q76" s="135">
        <v>2</v>
      </c>
      <c r="AA76" s="113">
        <v>12</v>
      </c>
      <c r="AB76" s="113">
        <v>0</v>
      </c>
      <c r="AC76" s="113">
        <v>23</v>
      </c>
      <c r="BB76" s="113">
        <v>1</v>
      </c>
      <c r="BC76" s="113">
        <f>IF(BB76=1,G76,0)</f>
        <v>0</v>
      </c>
      <c r="BD76" s="113">
        <f>IF(BB76=2,G76,0)</f>
        <v>0</v>
      </c>
      <c r="BE76" s="113">
        <f>IF(BB76=3,G76,0)</f>
        <v>0</v>
      </c>
      <c r="BF76" s="113">
        <f>IF(BB76=4,G76,0)</f>
        <v>0</v>
      </c>
      <c r="BG76" s="113">
        <f>IF(BB76=5,G76,0)</f>
        <v>0</v>
      </c>
    </row>
    <row r="77" spans="1:59" ht="12.75" customHeight="1">
      <c r="A77" s="143"/>
      <c r="B77" s="144"/>
      <c r="C77" s="1" t="s">
        <v>153</v>
      </c>
      <c r="D77" s="1"/>
      <c r="E77" s="145">
        <v>0</v>
      </c>
      <c r="F77" s="146"/>
      <c r="G77" s="147"/>
      <c r="H77" s="133"/>
      <c r="I77" s="133"/>
      <c r="J77" s="133"/>
      <c r="K77" s="133"/>
      <c r="M77" s="113" t="s">
        <v>153</v>
      </c>
      <c r="O77" s="148"/>
      <c r="Q77" s="135"/>
      <c r="AA77"/>
      <c r="AB77"/>
      <c r="AC77"/>
      <c r="BB77"/>
      <c r="BC77"/>
      <c r="BD77"/>
      <c r="BE77"/>
      <c r="BF77"/>
      <c r="BG77"/>
    </row>
    <row r="78" spans="1:59" ht="12.75" customHeight="1">
      <c r="A78" s="143"/>
      <c r="B78" s="144"/>
      <c r="C78" s="1" t="s">
        <v>142</v>
      </c>
      <c r="D78" s="1"/>
      <c r="E78" s="145">
        <v>118.7</v>
      </c>
      <c r="F78" s="146"/>
      <c r="G78" s="147"/>
      <c r="H78" s="133"/>
      <c r="I78" s="133"/>
      <c r="J78" s="133"/>
      <c r="K78" s="133"/>
      <c r="M78" s="113" t="s">
        <v>142</v>
      </c>
      <c r="O78" s="148"/>
      <c r="Q78" s="135"/>
      <c r="AA78"/>
      <c r="AB78"/>
      <c r="AC78"/>
      <c r="BB78"/>
      <c r="BC78"/>
      <c r="BD78"/>
      <c r="BE78"/>
      <c r="BF78"/>
      <c r="BG78"/>
    </row>
    <row r="79" spans="1:59">
      <c r="A79" s="136">
        <v>23</v>
      </c>
      <c r="B79" s="137" t="s">
        <v>154</v>
      </c>
      <c r="C79" s="138" t="s">
        <v>155</v>
      </c>
      <c r="D79" s="139" t="s">
        <v>105</v>
      </c>
      <c r="E79" s="140">
        <v>53.2</v>
      </c>
      <c r="F79" s="160">
        <v>0</v>
      </c>
      <c r="G79" s="141">
        <f>E79*F79</f>
        <v>0</v>
      </c>
      <c r="H79" s="142">
        <v>0</v>
      </c>
      <c r="I79" s="142">
        <f>E79*H79</f>
        <v>0</v>
      </c>
      <c r="J79" s="142">
        <v>0</v>
      </c>
      <c r="K79" s="142">
        <f>E79*J79</f>
        <v>0</v>
      </c>
      <c r="M79"/>
      <c r="O79"/>
      <c r="Q79" s="135">
        <v>2</v>
      </c>
      <c r="AA79" s="113">
        <v>12</v>
      </c>
      <c r="AB79" s="113">
        <v>0</v>
      </c>
      <c r="AC79" s="113">
        <v>24</v>
      </c>
      <c r="BB79" s="113">
        <v>1</v>
      </c>
      <c r="BC79" s="113">
        <f>IF(BB79=1,G79,0)</f>
        <v>0</v>
      </c>
      <c r="BD79" s="113">
        <f>IF(BB79=2,G79,0)</f>
        <v>0</v>
      </c>
      <c r="BE79" s="113">
        <f>IF(BB79=3,G79,0)</f>
        <v>0</v>
      </c>
      <c r="BF79" s="113">
        <f>IF(BB79=4,G79,0)</f>
        <v>0</v>
      </c>
      <c r="BG79" s="113">
        <f>IF(BB79=5,G79,0)</f>
        <v>0</v>
      </c>
    </row>
    <row r="80" spans="1:59" ht="12.75" customHeight="1">
      <c r="A80" s="143"/>
      <c r="B80" s="144"/>
      <c r="C80" s="1" t="s">
        <v>156</v>
      </c>
      <c r="D80" s="1"/>
      <c r="E80" s="145">
        <v>53.2</v>
      </c>
      <c r="F80" s="146"/>
      <c r="G80" s="147"/>
      <c r="H80" s="133"/>
      <c r="I80" s="133"/>
      <c r="J80" s="133"/>
      <c r="K80" s="133"/>
      <c r="M80" s="113" t="s">
        <v>156</v>
      </c>
      <c r="O80" s="148"/>
      <c r="Q80" s="135"/>
      <c r="AA80"/>
      <c r="AB80"/>
      <c r="AC80"/>
      <c r="BB80"/>
      <c r="BC80"/>
      <c r="BD80"/>
      <c r="BE80"/>
      <c r="BF80"/>
      <c r="BG80"/>
    </row>
    <row r="81" spans="1:59">
      <c r="A81" s="136">
        <v>24</v>
      </c>
      <c r="B81" s="137" t="s">
        <v>157</v>
      </c>
      <c r="C81" s="138" t="s">
        <v>158</v>
      </c>
      <c r="D81" s="139" t="s">
        <v>159</v>
      </c>
      <c r="E81" s="140">
        <v>95.76</v>
      </c>
      <c r="F81" s="160">
        <v>0</v>
      </c>
      <c r="G81" s="141">
        <f>E81*F81</f>
        <v>0</v>
      </c>
      <c r="H81" s="142">
        <v>1</v>
      </c>
      <c r="I81" s="142">
        <f>E81*H81</f>
        <v>95.76</v>
      </c>
      <c r="J81" s="142">
        <v>0</v>
      </c>
      <c r="K81" s="142">
        <f>E81*J81</f>
        <v>0</v>
      </c>
      <c r="M81"/>
      <c r="O81"/>
      <c r="Q81" s="135">
        <v>2</v>
      </c>
      <c r="AA81" s="113">
        <v>12</v>
      </c>
      <c r="AB81" s="113">
        <v>1</v>
      </c>
      <c r="AC81" s="113">
        <v>25</v>
      </c>
      <c r="BB81" s="113">
        <v>1</v>
      </c>
      <c r="BC81" s="113">
        <f>IF(BB81=1,G81,0)</f>
        <v>0</v>
      </c>
      <c r="BD81" s="113">
        <f>IF(BB81=2,G81,0)</f>
        <v>0</v>
      </c>
      <c r="BE81" s="113">
        <f>IF(BB81=3,G81,0)</f>
        <v>0</v>
      </c>
      <c r="BF81" s="113">
        <f>IF(BB81=4,G81,0)</f>
        <v>0</v>
      </c>
      <c r="BG81" s="113">
        <f>IF(BB81=5,G81,0)</f>
        <v>0</v>
      </c>
    </row>
    <row r="82" spans="1:59" ht="12.75" customHeight="1">
      <c r="A82" s="143"/>
      <c r="B82" s="144"/>
      <c r="C82" s="1" t="s">
        <v>160</v>
      </c>
      <c r="D82" s="1"/>
      <c r="E82" s="145">
        <v>95.76</v>
      </c>
      <c r="F82" s="146"/>
      <c r="G82" s="147"/>
      <c r="H82" s="133"/>
      <c r="I82" s="133"/>
      <c r="J82" s="133"/>
      <c r="K82" s="133"/>
      <c r="M82" s="113" t="s">
        <v>160</v>
      </c>
      <c r="O82" s="148"/>
      <c r="Q82" s="135"/>
      <c r="AA82"/>
      <c r="AB82"/>
      <c r="AC82"/>
      <c r="BB82"/>
      <c r="BC82"/>
      <c r="BD82"/>
      <c r="BE82"/>
      <c r="BF82"/>
      <c r="BG82"/>
    </row>
    <row r="83" spans="1:59">
      <c r="A83" s="136">
        <v>25</v>
      </c>
      <c r="B83" s="137" t="s">
        <v>161</v>
      </c>
      <c r="C83" s="138" t="s">
        <v>162</v>
      </c>
      <c r="D83" s="139" t="s">
        <v>105</v>
      </c>
      <c r="E83" s="140">
        <v>1699.557</v>
      </c>
      <c r="F83" s="160">
        <v>0</v>
      </c>
      <c r="G83" s="141">
        <f>E83*F83</f>
        <v>0</v>
      </c>
      <c r="H83" s="142">
        <v>0</v>
      </c>
      <c r="I83" s="142">
        <f>E83*H83</f>
        <v>0</v>
      </c>
      <c r="J83" s="142">
        <v>0</v>
      </c>
      <c r="K83" s="142">
        <f>E83*J83</f>
        <v>0</v>
      </c>
      <c r="M83"/>
      <c r="O83"/>
      <c r="Q83" s="135">
        <v>2</v>
      </c>
      <c r="AA83" s="113">
        <v>12</v>
      </c>
      <c r="AB83" s="113">
        <v>0</v>
      </c>
      <c r="AC83" s="113">
        <v>26</v>
      </c>
      <c r="BB83" s="113">
        <v>1</v>
      </c>
      <c r="BC83" s="113">
        <f>IF(BB83=1,G83,0)</f>
        <v>0</v>
      </c>
      <c r="BD83" s="113">
        <f>IF(BB83=2,G83,0)</f>
        <v>0</v>
      </c>
      <c r="BE83" s="113">
        <f>IF(BB83=3,G83,0)</f>
        <v>0</v>
      </c>
      <c r="BF83" s="113">
        <f>IF(BB83=4,G83,0)</f>
        <v>0</v>
      </c>
      <c r="BG83" s="113">
        <f>IF(BB83=5,G83,0)</f>
        <v>0</v>
      </c>
    </row>
    <row r="84" spans="1:59" ht="12.75" customHeight="1">
      <c r="A84" s="143"/>
      <c r="B84" s="144"/>
      <c r="C84" s="1" t="s">
        <v>139</v>
      </c>
      <c r="D84" s="1"/>
      <c r="E84" s="145">
        <v>0</v>
      </c>
      <c r="F84" s="146"/>
      <c r="G84" s="147"/>
      <c r="H84" s="133"/>
      <c r="I84" s="133"/>
      <c r="J84" s="133"/>
      <c r="K84" s="133"/>
      <c r="M84" s="113" t="s">
        <v>139</v>
      </c>
      <c r="O84" s="148"/>
      <c r="Q84" s="135"/>
      <c r="AA84"/>
      <c r="AB84"/>
      <c r="AC84"/>
      <c r="BB84"/>
      <c r="BC84"/>
      <c r="BD84"/>
      <c r="BE84"/>
      <c r="BF84"/>
      <c r="BG84"/>
    </row>
    <row r="85" spans="1:59" ht="12.75" customHeight="1">
      <c r="A85" s="143"/>
      <c r="B85" s="144"/>
      <c r="C85" s="1" t="s">
        <v>140</v>
      </c>
      <c r="D85" s="1"/>
      <c r="E85" s="145">
        <v>1818.2570000000001</v>
      </c>
      <c r="F85" s="146"/>
      <c r="G85" s="147"/>
      <c r="H85" s="133"/>
      <c r="I85" s="133"/>
      <c r="J85" s="133"/>
      <c r="K85" s="133"/>
      <c r="M85" s="113" t="s">
        <v>140</v>
      </c>
      <c r="O85" s="148"/>
      <c r="Q85" s="135"/>
      <c r="AA85"/>
      <c r="AB85"/>
      <c r="AC85"/>
      <c r="BB85"/>
      <c r="BC85"/>
      <c r="BD85"/>
      <c r="BE85"/>
      <c r="BF85"/>
      <c r="BG85"/>
    </row>
    <row r="86" spans="1:59" ht="12.75" customHeight="1">
      <c r="A86" s="143"/>
      <c r="B86" s="144"/>
      <c r="C86" s="1" t="s">
        <v>163</v>
      </c>
      <c r="D86" s="1"/>
      <c r="E86" s="145">
        <v>0</v>
      </c>
      <c r="F86" s="146"/>
      <c r="G86" s="147"/>
      <c r="H86" s="133"/>
      <c r="I86" s="133"/>
      <c r="J86" s="133"/>
      <c r="K86" s="133"/>
      <c r="M86" s="113" t="s">
        <v>163</v>
      </c>
      <c r="O86" s="148"/>
      <c r="Q86" s="135"/>
      <c r="AA86"/>
      <c r="AB86"/>
      <c r="AC86"/>
      <c r="BB86"/>
      <c r="BC86"/>
      <c r="BD86"/>
      <c r="BE86"/>
      <c r="BF86"/>
      <c r="BG86"/>
    </row>
    <row r="87" spans="1:59" ht="12.75" customHeight="1">
      <c r="A87" s="143"/>
      <c r="B87" s="144"/>
      <c r="C87" s="1" t="s">
        <v>164</v>
      </c>
      <c r="D87" s="1"/>
      <c r="E87" s="145">
        <v>-118.7</v>
      </c>
      <c r="F87" s="146"/>
      <c r="G87" s="147"/>
      <c r="H87" s="133"/>
      <c r="I87" s="133"/>
      <c r="J87" s="133"/>
      <c r="K87" s="133"/>
      <c r="M87" s="113" t="s">
        <v>164</v>
      </c>
      <c r="O87" s="148"/>
      <c r="Q87" s="135"/>
      <c r="AA87"/>
      <c r="AB87"/>
      <c r="AC87"/>
      <c r="BB87"/>
      <c r="BC87"/>
      <c r="BD87"/>
      <c r="BE87"/>
      <c r="BF87"/>
      <c r="BG87"/>
    </row>
    <row r="88" spans="1:59">
      <c r="A88" s="143"/>
      <c r="B88" s="144"/>
      <c r="C88" s="1"/>
      <c r="D88" s="1"/>
      <c r="E88" s="145">
        <v>0</v>
      </c>
      <c r="F88" s="146"/>
      <c r="G88" s="147"/>
      <c r="H88" s="133"/>
      <c r="I88" s="133"/>
      <c r="J88" s="133"/>
      <c r="K88" s="133"/>
      <c r="M88"/>
      <c r="O88" s="148"/>
      <c r="Q88" s="135"/>
      <c r="AA88"/>
      <c r="AB88"/>
      <c r="AC88"/>
      <c r="BB88"/>
      <c r="BC88"/>
      <c r="BD88"/>
      <c r="BE88"/>
      <c r="BF88"/>
      <c r="BG88"/>
    </row>
    <row r="89" spans="1:59" ht="25.5">
      <c r="A89" s="136">
        <v>26</v>
      </c>
      <c r="B89" s="137" t="s">
        <v>165</v>
      </c>
      <c r="C89" s="138" t="s">
        <v>166</v>
      </c>
      <c r="D89" s="139" t="s">
        <v>105</v>
      </c>
      <c r="E89" s="140">
        <v>9.1199999999999992</v>
      </c>
      <c r="F89" s="160">
        <v>0</v>
      </c>
      <c r="G89" s="141">
        <f>E89*F89</f>
        <v>0</v>
      </c>
      <c r="H89" s="142">
        <v>0</v>
      </c>
      <c r="I89" s="142">
        <f>E89*H89</f>
        <v>0</v>
      </c>
      <c r="J89" s="142">
        <v>0</v>
      </c>
      <c r="K89" s="142">
        <f>E89*J89</f>
        <v>0</v>
      </c>
      <c r="M89"/>
      <c r="O89"/>
      <c r="Q89" s="135">
        <v>2</v>
      </c>
      <c r="AA89" s="113">
        <v>12</v>
      </c>
      <c r="AB89" s="113">
        <v>0</v>
      </c>
      <c r="AC89" s="113">
        <v>27</v>
      </c>
      <c r="BB89" s="113">
        <v>1</v>
      </c>
      <c r="BC89" s="113">
        <f>IF(BB89=1,G89,0)</f>
        <v>0</v>
      </c>
      <c r="BD89" s="113">
        <f>IF(BB89=2,G89,0)</f>
        <v>0</v>
      </c>
      <c r="BE89" s="113">
        <f>IF(BB89=3,G89,0)</f>
        <v>0</v>
      </c>
      <c r="BF89" s="113">
        <f>IF(BB89=4,G89,0)</f>
        <v>0</v>
      </c>
      <c r="BG89" s="113">
        <f>IF(BB89=5,G89,0)</f>
        <v>0</v>
      </c>
    </row>
    <row r="90" spans="1:59" ht="12.75" customHeight="1">
      <c r="A90" s="143"/>
      <c r="B90" s="144"/>
      <c r="C90" s="1" t="s">
        <v>167</v>
      </c>
      <c r="D90" s="1"/>
      <c r="E90" s="145">
        <v>0</v>
      </c>
      <c r="F90" s="146"/>
      <c r="G90" s="147"/>
      <c r="H90" s="133"/>
      <c r="I90" s="133"/>
      <c r="J90" s="133"/>
      <c r="K90" s="133"/>
      <c r="M90" s="113" t="s">
        <v>167</v>
      </c>
      <c r="O90" s="148"/>
      <c r="Q90" s="135"/>
      <c r="AA90"/>
      <c r="AB90"/>
      <c r="AC90"/>
      <c r="BB90"/>
      <c r="BC90"/>
      <c r="BD90"/>
      <c r="BE90"/>
      <c r="BF90"/>
      <c r="BG90"/>
    </row>
    <row r="91" spans="1:59" ht="12.75" customHeight="1">
      <c r="A91" s="143"/>
      <c r="B91" s="144"/>
      <c r="C91" s="1" t="s">
        <v>168</v>
      </c>
      <c r="D91" s="1"/>
      <c r="E91" s="145">
        <v>9.1199999999999992</v>
      </c>
      <c r="F91" s="146"/>
      <c r="G91" s="147"/>
      <c r="H91" s="133"/>
      <c r="I91" s="133"/>
      <c r="J91" s="133"/>
      <c r="K91" s="133"/>
      <c r="M91" s="113" t="s">
        <v>168</v>
      </c>
      <c r="O91" s="148"/>
      <c r="Q91" s="135"/>
      <c r="AA91"/>
      <c r="AB91"/>
      <c r="AC91"/>
      <c r="BB91"/>
      <c r="BC91"/>
      <c r="BD91"/>
      <c r="BE91"/>
      <c r="BF91"/>
      <c r="BG91"/>
    </row>
    <row r="92" spans="1:59">
      <c r="A92" s="136">
        <v>27</v>
      </c>
      <c r="B92" s="137" t="s">
        <v>169</v>
      </c>
      <c r="C92" s="138" t="s">
        <v>170</v>
      </c>
      <c r="D92" s="139" t="s">
        <v>77</v>
      </c>
      <c r="E92" s="140">
        <v>1187</v>
      </c>
      <c r="F92" s="160">
        <v>0</v>
      </c>
      <c r="G92" s="141">
        <f>E92*F92</f>
        <v>0</v>
      </c>
      <c r="H92" s="142">
        <v>0</v>
      </c>
      <c r="I92" s="142">
        <f>E92*H92</f>
        <v>0</v>
      </c>
      <c r="J92" s="142">
        <v>0</v>
      </c>
      <c r="K92" s="142">
        <f>E92*J92</f>
        <v>0</v>
      </c>
      <c r="M92"/>
      <c r="O92"/>
      <c r="Q92" s="135">
        <v>2</v>
      </c>
      <c r="AA92" s="113">
        <v>12</v>
      </c>
      <c r="AB92" s="113">
        <v>0</v>
      </c>
      <c r="AC92" s="113">
        <v>28</v>
      </c>
      <c r="BB92" s="113">
        <v>1</v>
      </c>
      <c r="BC92" s="113">
        <f>IF(BB92=1,G92,0)</f>
        <v>0</v>
      </c>
      <c r="BD92" s="113">
        <f>IF(BB92=2,G92,0)</f>
        <v>0</v>
      </c>
      <c r="BE92" s="113">
        <f>IF(BB92=3,G92,0)</f>
        <v>0</v>
      </c>
      <c r="BF92" s="113">
        <f>IF(BB92=4,G92,0)</f>
        <v>0</v>
      </c>
      <c r="BG92" s="113">
        <f>IF(BB92=5,G92,0)</f>
        <v>0</v>
      </c>
    </row>
    <row r="93" spans="1:59" ht="12.75" customHeight="1">
      <c r="A93" s="143"/>
      <c r="B93" s="144"/>
      <c r="C93" s="1" t="s">
        <v>171</v>
      </c>
      <c r="D93" s="1"/>
      <c r="E93" s="145">
        <v>0</v>
      </c>
      <c r="F93" s="146"/>
      <c r="G93" s="147"/>
      <c r="H93" s="133"/>
      <c r="I93" s="133"/>
      <c r="J93" s="133"/>
      <c r="K93" s="133"/>
      <c r="M93" s="113" t="s">
        <v>171</v>
      </c>
      <c r="O93" s="148"/>
      <c r="Q93" s="135"/>
      <c r="AA93"/>
      <c r="AB93"/>
      <c r="AC93"/>
      <c r="BB93"/>
      <c r="BC93"/>
      <c r="BD93"/>
      <c r="BE93"/>
      <c r="BF93"/>
      <c r="BG93"/>
    </row>
    <row r="94" spans="1:59" ht="12.75" customHeight="1">
      <c r="A94" s="143"/>
      <c r="B94" s="144"/>
      <c r="C94" s="1" t="s">
        <v>172</v>
      </c>
      <c r="D94" s="1"/>
      <c r="E94" s="145">
        <v>1187</v>
      </c>
      <c r="F94" s="146"/>
      <c r="G94" s="147"/>
      <c r="H94" s="133"/>
      <c r="I94" s="133"/>
      <c r="J94" s="133"/>
      <c r="K94" s="133"/>
      <c r="M94" s="113" t="s">
        <v>172</v>
      </c>
      <c r="O94" s="148"/>
      <c r="Q94" s="135"/>
      <c r="AA94"/>
      <c r="AB94"/>
      <c r="AC94"/>
      <c r="BB94"/>
      <c r="BC94"/>
      <c r="BD94"/>
      <c r="BE94"/>
      <c r="BF94"/>
      <c r="BG94"/>
    </row>
    <row r="95" spans="1:59">
      <c r="A95" s="136">
        <v>28</v>
      </c>
      <c r="B95" s="137" t="s">
        <v>173</v>
      </c>
      <c r="C95" s="138" t="s">
        <v>174</v>
      </c>
      <c r="D95" s="139" t="s">
        <v>175</v>
      </c>
      <c r="E95" s="140">
        <v>35.61</v>
      </c>
      <c r="F95" s="160">
        <v>0</v>
      </c>
      <c r="G95" s="141">
        <f>E95*F95</f>
        <v>0</v>
      </c>
      <c r="H95" s="142">
        <v>1E-3</v>
      </c>
      <c r="I95" s="142">
        <f>E95*H95</f>
        <v>3.5610000000000003E-2</v>
      </c>
      <c r="J95" s="142">
        <v>0</v>
      </c>
      <c r="K95" s="142">
        <f>E95*J95</f>
        <v>0</v>
      </c>
      <c r="M95"/>
      <c r="O95"/>
      <c r="Q95" s="135">
        <v>2</v>
      </c>
      <c r="AA95" s="113">
        <v>12</v>
      </c>
      <c r="AB95" s="113">
        <v>1</v>
      </c>
      <c r="AC95" s="113">
        <v>29</v>
      </c>
      <c r="BB95" s="113">
        <v>1</v>
      </c>
      <c r="BC95" s="113">
        <f>IF(BB95=1,G95,0)</f>
        <v>0</v>
      </c>
      <c r="BD95" s="113">
        <f>IF(BB95=2,G95,0)</f>
        <v>0</v>
      </c>
      <c r="BE95" s="113">
        <f>IF(BB95=3,G95,0)</f>
        <v>0</v>
      </c>
      <c r="BF95" s="113">
        <f>IF(BB95=4,G95,0)</f>
        <v>0</v>
      </c>
      <c r="BG95" s="113">
        <f>IF(BB95=5,G95,0)</f>
        <v>0</v>
      </c>
    </row>
    <row r="96" spans="1:59" ht="12.75" customHeight="1">
      <c r="A96" s="143"/>
      <c r="B96" s="144"/>
      <c r="C96" s="1" t="s">
        <v>176</v>
      </c>
      <c r="D96" s="1"/>
      <c r="E96" s="145">
        <v>0</v>
      </c>
      <c r="F96" s="146"/>
      <c r="G96" s="147"/>
      <c r="H96" s="133"/>
      <c r="I96" s="133"/>
      <c r="J96" s="133"/>
      <c r="K96" s="133"/>
      <c r="M96" s="113" t="s">
        <v>176</v>
      </c>
      <c r="O96" s="148"/>
      <c r="Q96" s="135"/>
      <c r="AA96"/>
      <c r="AB96"/>
      <c r="AC96"/>
      <c r="BB96"/>
      <c r="BC96"/>
      <c r="BD96"/>
      <c r="BE96"/>
      <c r="BF96"/>
      <c r="BG96"/>
    </row>
    <row r="97" spans="1:59" ht="12.75" customHeight="1">
      <c r="A97" s="143"/>
      <c r="B97" s="144"/>
      <c r="C97" s="1" t="s">
        <v>177</v>
      </c>
      <c r="D97" s="1"/>
      <c r="E97" s="145">
        <v>35.61</v>
      </c>
      <c r="F97" s="146"/>
      <c r="G97" s="147"/>
      <c r="H97" s="133"/>
      <c r="I97" s="133"/>
      <c r="J97" s="133"/>
      <c r="K97" s="133"/>
      <c r="M97" s="113" t="s">
        <v>177</v>
      </c>
      <c r="O97" s="148"/>
      <c r="Q97" s="135"/>
      <c r="AA97"/>
      <c r="AB97"/>
      <c r="AC97"/>
      <c r="BB97"/>
      <c r="BC97"/>
      <c r="BD97"/>
      <c r="BE97"/>
      <c r="BF97"/>
      <c r="BG97"/>
    </row>
    <row r="98" spans="1:59" ht="25.5">
      <c r="A98" s="136">
        <v>29</v>
      </c>
      <c r="B98" s="137" t="s">
        <v>178</v>
      </c>
      <c r="C98" s="138" t="s">
        <v>179</v>
      </c>
      <c r="D98" s="139" t="s">
        <v>77</v>
      </c>
      <c r="E98" s="140">
        <v>3503.6</v>
      </c>
      <c r="F98" s="160">
        <v>0</v>
      </c>
      <c r="G98" s="141">
        <f>E98*F98</f>
        <v>0</v>
      </c>
      <c r="H98" s="142">
        <v>0</v>
      </c>
      <c r="I98" s="142">
        <f>E98*H98</f>
        <v>0</v>
      </c>
      <c r="J98" s="142">
        <v>0</v>
      </c>
      <c r="K98" s="142">
        <f>E98*J98</f>
        <v>0</v>
      </c>
      <c r="M98"/>
      <c r="O98"/>
      <c r="Q98" s="135">
        <v>2</v>
      </c>
      <c r="AA98" s="113">
        <v>12</v>
      </c>
      <c r="AB98" s="113">
        <v>0</v>
      </c>
      <c r="AC98" s="113">
        <v>30</v>
      </c>
      <c r="BB98" s="113">
        <v>1</v>
      </c>
      <c r="BC98" s="113">
        <f>IF(BB98=1,G98,0)</f>
        <v>0</v>
      </c>
      <c r="BD98" s="113">
        <f>IF(BB98=2,G98,0)</f>
        <v>0</v>
      </c>
      <c r="BE98" s="113">
        <f>IF(BB98=3,G98,0)</f>
        <v>0</v>
      </c>
      <c r="BF98" s="113">
        <f>IF(BB98=4,G98,0)</f>
        <v>0</v>
      </c>
      <c r="BG98" s="113">
        <f>IF(BB98=5,G98,0)</f>
        <v>0</v>
      </c>
    </row>
    <row r="99" spans="1:59" ht="12.75" customHeight="1">
      <c r="A99" s="143"/>
      <c r="B99" s="144"/>
      <c r="C99" s="1" t="s">
        <v>180</v>
      </c>
      <c r="D99" s="1"/>
      <c r="E99" s="145">
        <v>3503.6</v>
      </c>
      <c r="F99" s="146"/>
      <c r="G99" s="147"/>
      <c r="H99" s="133"/>
      <c r="I99" s="133"/>
      <c r="J99" s="133"/>
      <c r="K99" s="133"/>
      <c r="M99" s="113" t="s">
        <v>180</v>
      </c>
      <c r="O99" s="148"/>
      <c r="Q99" s="135"/>
      <c r="AA99"/>
      <c r="AB99"/>
      <c r="AC99"/>
      <c r="BB99"/>
      <c r="BC99"/>
      <c r="BD99"/>
      <c r="BE99"/>
      <c r="BF99"/>
      <c r="BG99"/>
    </row>
    <row r="100" spans="1:59">
      <c r="A100" s="136">
        <v>30</v>
      </c>
      <c r="B100" s="137" t="s">
        <v>181</v>
      </c>
      <c r="C100" s="138" t="s">
        <v>182</v>
      </c>
      <c r="D100" s="139" t="s">
        <v>77</v>
      </c>
      <c r="E100" s="140">
        <v>350.1</v>
      </c>
      <c r="F100" s="160">
        <v>0</v>
      </c>
      <c r="G100" s="141">
        <f>E100*F100</f>
        <v>0</v>
      </c>
      <c r="H100" s="142">
        <v>0</v>
      </c>
      <c r="I100" s="142">
        <f>E100*H100</f>
        <v>0</v>
      </c>
      <c r="J100" s="142">
        <v>0</v>
      </c>
      <c r="K100" s="142">
        <f>E100*J100</f>
        <v>0</v>
      </c>
      <c r="M100"/>
      <c r="O100"/>
      <c r="Q100" s="135">
        <v>2</v>
      </c>
      <c r="AA100" s="113">
        <v>12</v>
      </c>
      <c r="AB100" s="113">
        <v>0</v>
      </c>
      <c r="AC100" s="113">
        <v>31</v>
      </c>
      <c r="BB100" s="113">
        <v>1</v>
      </c>
      <c r="BC100" s="113">
        <f>IF(BB100=1,G100,0)</f>
        <v>0</v>
      </c>
      <c r="BD100" s="113">
        <f>IF(BB100=2,G100,0)</f>
        <v>0</v>
      </c>
      <c r="BE100" s="113">
        <f>IF(BB100=3,G100,0)</f>
        <v>0</v>
      </c>
      <c r="BF100" s="113">
        <f>IF(BB100=4,G100,0)</f>
        <v>0</v>
      </c>
      <c r="BG100" s="113">
        <f>IF(BB100=5,G100,0)</f>
        <v>0</v>
      </c>
    </row>
    <row r="101" spans="1:59" ht="12.75" customHeight="1">
      <c r="A101" s="143"/>
      <c r="B101" s="144"/>
      <c r="C101" s="1" t="s">
        <v>183</v>
      </c>
      <c r="D101" s="1"/>
      <c r="E101" s="145">
        <v>0</v>
      </c>
      <c r="F101" s="146"/>
      <c r="G101" s="147"/>
      <c r="H101" s="133"/>
      <c r="I101" s="133"/>
      <c r="J101" s="133"/>
      <c r="K101" s="133"/>
      <c r="M101" s="113" t="s">
        <v>183</v>
      </c>
      <c r="O101" s="148"/>
      <c r="Q101" s="135"/>
      <c r="AA101"/>
      <c r="AB101"/>
      <c r="AC101"/>
      <c r="BB101"/>
      <c r="BC101"/>
      <c r="BD101"/>
      <c r="BE101"/>
      <c r="BF101"/>
      <c r="BG101"/>
    </row>
    <row r="102" spans="1:59" ht="12.75" customHeight="1">
      <c r="A102" s="143"/>
      <c r="B102" s="144"/>
      <c r="C102" s="1" t="s">
        <v>184</v>
      </c>
      <c r="D102" s="1"/>
      <c r="E102" s="145">
        <v>350.1</v>
      </c>
      <c r="F102" s="146"/>
      <c r="G102" s="147"/>
      <c r="H102" s="133"/>
      <c r="I102" s="133"/>
      <c r="J102" s="133"/>
      <c r="K102" s="133"/>
      <c r="M102" s="113" t="s">
        <v>184</v>
      </c>
      <c r="O102" s="148"/>
      <c r="Q102" s="135"/>
      <c r="AA102"/>
      <c r="AB102"/>
      <c r="AC102"/>
      <c r="BB102"/>
      <c r="BC102"/>
      <c r="BD102"/>
      <c r="BE102"/>
      <c r="BF102"/>
      <c r="BG102"/>
    </row>
    <row r="103" spans="1:59">
      <c r="A103" s="136">
        <v>31</v>
      </c>
      <c r="B103" s="137" t="s">
        <v>185</v>
      </c>
      <c r="C103" s="138" t="s">
        <v>186</v>
      </c>
      <c r="D103" s="139" t="s">
        <v>187</v>
      </c>
      <c r="E103" s="140">
        <v>26</v>
      </c>
      <c r="F103" s="160">
        <v>0</v>
      </c>
      <c r="G103" s="141">
        <f>E103*F103</f>
        <v>0</v>
      </c>
      <c r="H103" s="142">
        <v>0</v>
      </c>
      <c r="I103" s="142">
        <f>E103*H103</f>
        <v>0</v>
      </c>
      <c r="J103" s="142">
        <v>0</v>
      </c>
      <c r="K103" s="142">
        <f>E103*J103</f>
        <v>0</v>
      </c>
      <c r="M103"/>
      <c r="O103"/>
      <c r="Q103" s="135">
        <v>2</v>
      </c>
      <c r="AA103" s="113">
        <v>12</v>
      </c>
      <c r="AB103" s="113">
        <v>0</v>
      </c>
      <c r="AC103" s="113">
        <v>32</v>
      </c>
      <c r="BB103" s="113">
        <v>1</v>
      </c>
      <c r="BC103" s="113">
        <f>IF(BB103=1,G103,0)</f>
        <v>0</v>
      </c>
      <c r="BD103" s="113">
        <f>IF(BB103=2,G103,0)</f>
        <v>0</v>
      </c>
      <c r="BE103" s="113">
        <f>IF(BB103=3,G103,0)</f>
        <v>0</v>
      </c>
      <c r="BF103" s="113">
        <f>IF(BB103=4,G103,0)</f>
        <v>0</v>
      </c>
      <c r="BG103" s="113">
        <f>IF(BB103=5,G103,0)</f>
        <v>0</v>
      </c>
    </row>
    <row r="104" spans="1:59" ht="12.75" customHeight="1">
      <c r="A104" s="143"/>
      <c r="B104" s="144"/>
      <c r="C104" s="1" t="s">
        <v>188</v>
      </c>
      <c r="D104" s="1"/>
      <c r="E104" s="145">
        <v>0</v>
      </c>
      <c r="F104" s="146"/>
      <c r="G104" s="147"/>
      <c r="H104" s="133"/>
      <c r="I104" s="133"/>
      <c r="J104" s="133"/>
      <c r="K104" s="133"/>
      <c r="M104" s="113" t="s">
        <v>188</v>
      </c>
      <c r="O104" s="148"/>
      <c r="Q104" s="135"/>
      <c r="AA104"/>
      <c r="AB104"/>
      <c r="AC104"/>
      <c r="BB104"/>
      <c r="BC104"/>
      <c r="BD104"/>
      <c r="BE104"/>
      <c r="BF104"/>
      <c r="BG104"/>
    </row>
    <row r="105" spans="1:59" ht="12.75" customHeight="1">
      <c r="A105" s="143"/>
      <c r="B105" s="144"/>
      <c r="C105" s="1" t="s">
        <v>189</v>
      </c>
      <c r="D105" s="1"/>
      <c r="E105" s="145">
        <v>26</v>
      </c>
      <c r="F105" s="146"/>
      <c r="G105" s="147"/>
      <c r="H105" s="133"/>
      <c r="I105" s="133"/>
      <c r="J105" s="133"/>
      <c r="K105" s="133"/>
      <c r="M105" s="113" t="s">
        <v>189</v>
      </c>
      <c r="O105" s="148"/>
      <c r="Q105" s="135"/>
      <c r="AA105"/>
      <c r="AB105"/>
      <c r="AC105"/>
      <c r="BB105"/>
      <c r="BC105"/>
      <c r="BD105"/>
      <c r="BE105"/>
      <c r="BF105"/>
      <c r="BG105"/>
    </row>
    <row r="106" spans="1:59">
      <c r="A106" s="136">
        <v>32</v>
      </c>
      <c r="B106" s="137" t="s">
        <v>190</v>
      </c>
      <c r="C106" s="138" t="s">
        <v>191</v>
      </c>
      <c r="D106" s="139" t="s">
        <v>187</v>
      </c>
      <c r="E106" s="140">
        <v>26</v>
      </c>
      <c r="F106" s="160">
        <v>0</v>
      </c>
      <c r="G106" s="141">
        <f>E106*F106</f>
        <v>0</v>
      </c>
      <c r="H106" s="142">
        <v>0</v>
      </c>
      <c r="I106" s="142">
        <f>E106*H106</f>
        <v>0</v>
      </c>
      <c r="J106" s="142">
        <v>0</v>
      </c>
      <c r="K106" s="142">
        <f>E106*J106</f>
        <v>0</v>
      </c>
      <c r="M106"/>
      <c r="O106"/>
      <c r="Q106" s="135">
        <v>2</v>
      </c>
      <c r="AA106" s="113">
        <v>12</v>
      </c>
      <c r="AB106" s="113">
        <v>1</v>
      </c>
      <c r="AC106" s="113">
        <v>33</v>
      </c>
      <c r="BB106" s="113">
        <v>1</v>
      </c>
      <c r="BC106" s="113">
        <f>IF(BB106=1,G106,0)</f>
        <v>0</v>
      </c>
      <c r="BD106" s="113">
        <f>IF(BB106=2,G106,0)</f>
        <v>0</v>
      </c>
      <c r="BE106" s="113">
        <f>IF(BB106=3,G106,0)</f>
        <v>0</v>
      </c>
      <c r="BF106" s="113">
        <f>IF(BB106=4,G106,0)</f>
        <v>0</v>
      </c>
      <c r="BG106" s="113">
        <f>IF(BB106=5,G106,0)</f>
        <v>0</v>
      </c>
    </row>
    <row r="107" spans="1:59" ht="12.75" customHeight="1">
      <c r="A107" s="143"/>
      <c r="B107" s="144"/>
      <c r="C107" s="1" t="s">
        <v>192</v>
      </c>
      <c r="D107" s="1"/>
      <c r="E107" s="145">
        <v>0</v>
      </c>
      <c r="F107" s="146"/>
      <c r="G107" s="147"/>
      <c r="H107" s="133"/>
      <c r="I107" s="133"/>
      <c r="J107" s="133"/>
      <c r="K107" s="133"/>
      <c r="M107" s="113" t="s">
        <v>192</v>
      </c>
      <c r="O107" s="148"/>
      <c r="Q107" s="135"/>
      <c r="AA107"/>
      <c r="AB107"/>
      <c r="AC107"/>
      <c r="BB107"/>
      <c r="BC107"/>
      <c r="BD107"/>
      <c r="BE107"/>
      <c r="BF107"/>
      <c r="BG107"/>
    </row>
    <row r="108" spans="1:59" ht="12.75" customHeight="1">
      <c r="A108" s="143"/>
      <c r="B108" s="144"/>
      <c r="C108" s="1" t="s">
        <v>189</v>
      </c>
      <c r="D108" s="1"/>
      <c r="E108" s="145">
        <v>26</v>
      </c>
      <c r="F108" s="146"/>
      <c r="G108" s="147"/>
      <c r="H108" s="133"/>
      <c r="I108" s="133"/>
      <c r="J108" s="133"/>
      <c r="K108" s="133"/>
      <c r="M108" s="113" t="s">
        <v>189</v>
      </c>
      <c r="O108" s="148"/>
      <c r="Q108" s="135"/>
      <c r="AA108"/>
      <c r="AB108"/>
      <c r="AC108"/>
      <c r="BB108"/>
      <c r="BC108"/>
      <c r="BD108"/>
      <c r="BE108"/>
      <c r="BF108"/>
      <c r="BG108"/>
    </row>
    <row r="109" spans="1:59">
      <c r="A109" s="136">
        <v>33</v>
      </c>
      <c r="B109" s="137" t="s">
        <v>193</v>
      </c>
      <c r="C109" s="138" t="s">
        <v>194</v>
      </c>
      <c r="D109" s="139" t="s">
        <v>77</v>
      </c>
      <c r="E109" s="140">
        <v>836.8</v>
      </c>
      <c r="F109" s="160">
        <v>0</v>
      </c>
      <c r="G109" s="141">
        <f>E109*F109</f>
        <v>0</v>
      </c>
      <c r="H109" s="142">
        <v>0</v>
      </c>
      <c r="I109" s="142">
        <f>E109*H109</f>
        <v>0</v>
      </c>
      <c r="J109" s="142">
        <v>0</v>
      </c>
      <c r="K109" s="142">
        <f>E109*J109</f>
        <v>0</v>
      </c>
      <c r="M109"/>
      <c r="O109"/>
      <c r="Q109" s="135">
        <v>2</v>
      </c>
      <c r="AA109" s="113">
        <v>12</v>
      </c>
      <c r="AB109" s="113">
        <v>0</v>
      </c>
      <c r="AC109" s="113">
        <v>34</v>
      </c>
      <c r="BB109" s="113">
        <v>1</v>
      </c>
      <c r="BC109" s="113">
        <f>IF(BB109=1,G109,0)</f>
        <v>0</v>
      </c>
      <c r="BD109" s="113">
        <f>IF(BB109=2,G109,0)</f>
        <v>0</v>
      </c>
      <c r="BE109" s="113">
        <f>IF(BB109=3,G109,0)</f>
        <v>0</v>
      </c>
      <c r="BF109" s="113">
        <f>IF(BB109=4,G109,0)</f>
        <v>0</v>
      </c>
      <c r="BG109" s="113">
        <f>IF(BB109=5,G109,0)</f>
        <v>0</v>
      </c>
    </row>
    <row r="110" spans="1:59" ht="12.75" customHeight="1">
      <c r="A110" s="143"/>
      <c r="B110" s="144"/>
      <c r="C110" s="1" t="s">
        <v>195</v>
      </c>
      <c r="D110" s="1"/>
      <c r="E110" s="145">
        <v>0</v>
      </c>
      <c r="F110" s="146"/>
      <c r="G110" s="147"/>
      <c r="H110" s="133"/>
      <c r="I110" s="133"/>
      <c r="J110" s="133"/>
      <c r="K110" s="133"/>
      <c r="M110" s="113" t="s">
        <v>195</v>
      </c>
      <c r="O110" s="148"/>
      <c r="Q110" s="135"/>
      <c r="AA110"/>
      <c r="AB110"/>
      <c r="AC110"/>
      <c r="BB110"/>
      <c r="BC110"/>
      <c r="BD110"/>
      <c r="BE110"/>
      <c r="BF110"/>
      <c r="BG110"/>
    </row>
    <row r="111" spans="1:59" ht="12.75" customHeight="1">
      <c r="A111" s="143"/>
      <c r="B111" s="144"/>
      <c r="C111" s="1" t="s">
        <v>196</v>
      </c>
      <c r="D111" s="1"/>
      <c r="E111" s="145">
        <v>836.8</v>
      </c>
      <c r="F111" s="146"/>
      <c r="G111" s="147"/>
      <c r="H111" s="133"/>
      <c r="I111" s="133"/>
      <c r="J111" s="133"/>
      <c r="K111" s="133"/>
      <c r="M111" s="113" t="s">
        <v>196</v>
      </c>
      <c r="O111" s="148"/>
      <c r="Q111" s="135"/>
      <c r="AA111"/>
      <c r="AB111"/>
      <c r="AC111"/>
      <c r="BB111"/>
      <c r="BC111"/>
      <c r="BD111"/>
      <c r="BE111"/>
      <c r="BF111"/>
      <c r="BG111"/>
    </row>
    <row r="112" spans="1:59">
      <c r="A112" s="136">
        <v>34</v>
      </c>
      <c r="B112" s="137" t="s">
        <v>197</v>
      </c>
      <c r="C112" s="138" t="s">
        <v>198</v>
      </c>
      <c r="D112" s="139" t="s">
        <v>77</v>
      </c>
      <c r="E112" s="140">
        <v>350.2</v>
      </c>
      <c r="F112" s="160">
        <v>0</v>
      </c>
      <c r="G112" s="141">
        <f>E112*F112</f>
        <v>0</v>
      </c>
      <c r="H112" s="142">
        <v>0</v>
      </c>
      <c r="I112" s="142">
        <f>E112*H112</f>
        <v>0</v>
      </c>
      <c r="J112" s="142">
        <v>0</v>
      </c>
      <c r="K112" s="142">
        <f>E112*J112</f>
        <v>0</v>
      </c>
      <c r="M112"/>
      <c r="O112"/>
      <c r="Q112" s="135">
        <v>2</v>
      </c>
      <c r="AA112" s="113">
        <v>12</v>
      </c>
      <c r="AB112" s="113">
        <v>0</v>
      </c>
      <c r="AC112" s="113">
        <v>35</v>
      </c>
      <c r="BB112" s="113">
        <v>1</v>
      </c>
      <c r="BC112" s="113">
        <f>IF(BB112=1,G112,0)</f>
        <v>0</v>
      </c>
      <c r="BD112" s="113">
        <f>IF(BB112=2,G112,0)</f>
        <v>0</v>
      </c>
      <c r="BE112" s="113">
        <f>IF(BB112=3,G112,0)</f>
        <v>0</v>
      </c>
      <c r="BF112" s="113">
        <f>IF(BB112=4,G112,0)</f>
        <v>0</v>
      </c>
      <c r="BG112" s="113">
        <f>IF(BB112=5,G112,0)</f>
        <v>0</v>
      </c>
    </row>
    <row r="113" spans="1:59" ht="12.75" customHeight="1">
      <c r="A113" s="143"/>
      <c r="B113" s="144"/>
      <c r="C113" s="1" t="s">
        <v>199</v>
      </c>
      <c r="D113" s="1"/>
      <c r="E113" s="145">
        <v>0</v>
      </c>
      <c r="F113" s="146"/>
      <c r="G113" s="147"/>
      <c r="H113" s="133"/>
      <c r="I113" s="133"/>
      <c r="J113" s="133"/>
      <c r="K113" s="133"/>
      <c r="M113" s="113" t="s">
        <v>199</v>
      </c>
      <c r="O113" s="148"/>
      <c r="Q113" s="135"/>
      <c r="AA113"/>
      <c r="AB113"/>
      <c r="AC113"/>
      <c r="BB113"/>
      <c r="BC113"/>
      <c r="BD113"/>
      <c r="BE113"/>
      <c r="BF113"/>
      <c r="BG113"/>
    </row>
    <row r="114" spans="1:59" ht="12.75" customHeight="1">
      <c r="A114" s="143"/>
      <c r="B114" s="144"/>
      <c r="C114" s="1" t="s">
        <v>200</v>
      </c>
      <c r="D114" s="1"/>
      <c r="E114" s="145">
        <v>350.2</v>
      </c>
      <c r="F114" s="146"/>
      <c r="G114" s="147"/>
      <c r="H114" s="133"/>
      <c r="I114" s="133"/>
      <c r="J114" s="133"/>
      <c r="K114" s="133"/>
      <c r="M114" s="113" t="s">
        <v>200</v>
      </c>
      <c r="O114" s="148"/>
      <c r="Q114" s="135"/>
      <c r="AA114"/>
      <c r="AB114"/>
      <c r="AC114"/>
      <c r="BB114"/>
      <c r="BC114"/>
      <c r="BD114"/>
      <c r="BE114"/>
      <c r="BF114"/>
      <c r="BG114"/>
    </row>
    <row r="115" spans="1:59">
      <c r="A115" s="151"/>
      <c r="B115" s="152" t="s">
        <v>201</v>
      </c>
      <c r="C115" s="153" t="str">
        <f>CONCATENATE(B7," ",C7)</f>
        <v>1 Zemní práce</v>
      </c>
      <c r="D115" s="151"/>
      <c r="E115" s="154"/>
      <c r="F115" s="154"/>
      <c r="G115" s="155">
        <f>SUM(G7:G114)</f>
        <v>0</v>
      </c>
      <c r="H115" s="156"/>
      <c r="I115" s="157">
        <f>SUM(I7:I114)</f>
        <v>95.795960000000008</v>
      </c>
      <c r="J115" s="156"/>
      <c r="K115" s="157">
        <f>SUM(K7:K114)</f>
        <v>0</v>
      </c>
      <c r="M115"/>
      <c r="O115"/>
      <c r="Q115" s="135">
        <v>4</v>
      </c>
      <c r="AA115"/>
      <c r="AB115"/>
      <c r="AC115"/>
      <c r="BB115"/>
      <c r="BC115" s="158">
        <f>SUM(BC7:BC114)</f>
        <v>0</v>
      </c>
      <c r="BD115" s="158">
        <f>SUM(BD7:BD114)</f>
        <v>0</v>
      </c>
      <c r="BE115" s="158">
        <f>SUM(BE7:BE114)</f>
        <v>0</v>
      </c>
      <c r="BF115" s="158">
        <f>SUM(BF7:BF114)</f>
        <v>0</v>
      </c>
      <c r="BG115" s="158">
        <f>SUM(BG7:BG114)</f>
        <v>0</v>
      </c>
    </row>
    <row r="116" spans="1:59">
      <c r="A116" s="128" t="s">
        <v>72</v>
      </c>
      <c r="B116" s="129" t="s">
        <v>202</v>
      </c>
      <c r="C116" s="130" t="s">
        <v>203</v>
      </c>
      <c r="D116" s="131"/>
      <c r="E116" s="132"/>
      <c r="F116" s="132"/>
      <c r="G116" s="133"/>
      <c r="H116" s="134"/>
      <c r="I116" s="134"/>
      <c r="J116" s="134"/>
      <c r="K116" s="134"/>
      <c r="M116"/>
      <c r="O116"/>
      <c r="Q116" s="135">
        <v>1</v>
      </c>
      <c r="AA116"/>
      <c r="AB116"/>
      <c r="AC116"/>
      <c r="BB116"/>
      <c r="BC116"/>
      <c r="BD116"/>
      <c r="BE116"/>
      <c r="BF116"/>
      <c r="BG116"/>
    </row>
    <row r="117" spans="1:59">
      <c r="A117" s="136">
        <v>35</v>
      </c>
      <c r="B117" s="137" t="s">
        <v>204</v>
      </c>
      <c r="C117" s="138" t="s">
        <v>205</v>
      </c>
      <c r="D117" s="139" t="s">
        <v>77</v>
      </c>
      <c r="E117" s="140">
        <v>553.29999999999995</v>
      </c>
      <c r="F117" s="160">
        <v>0</v>
      </c>
      <c r="G117" s="141">
        <f>E117*F117</f>
        <v>0</v>
      </c>
      <c r="H117" s="142">
        <v>0</v>
      </c>
      <c r="I117" s="142">
        <f>E117*H117</f>
        <v>0</v>
      </c>
      <c r="J117" s="142">
        <v>0</v>
      </c>
      <c r="K117" s="142">
        <f>E117*J117</f>
        <v>0</v>
      </c>
      <c r="M117"/>
      <c r="O117"/>
      <c r="Q117" s="135">
        <v>2</v>
      </c>
      <c r="AA117" s="113">
        <v>12</v>
      </c>
      <c r="AB117" s="113">
        <v>0</v>
      </c>
      <c r="AC117" s="113">
        <v>36</v>
      </c>
      <c r="BB117" s="113">
        <v>1</v>
      </c>
      <c r="BC117" s="113">
        <f>IF(BB117=1,G117,0)</f>
        <v>0</v>
      </c>
      <c r="BD117" s="113">
        <f>IF(BB117=2,G117,0)</f>
        <v>0</v>
      </c>
      <c r="BE117" s="113">
        <f>IF(BB117=3,G117,0)</f>
        <v>0</v>
      </c>
      <c r="BF117" s="113">
        <f>IF(BB117=4,G117,0)</f>
        <v>0</v>
      </c>
      <c r="BG117" s="113">
        <f>IF(BB117=5,G117,0)</f>
        <v>0</v>
      </c>
    </row>
    <row r="118" spans="1:59" ht="12.75" customHeight="1">
      <c r="A118" s="143"/>
      <c r="B118" s="144"/>
      <c r="C118" s="1" t="s">
        <v>206</v>
      </c>
      <c r="D118" s="1"/>
      <c r="E118" s="145">
        <v>0</v>
      </c>
      <c r="F118" s="146"/>
      <c r="G118" s="147"/>
      <c r="H118" s="133"/>
      <c r="I118" s="133"/>
      <c r="J118" s="133"/>
      <c r="K118" s="133"/>
      <c r="M118" s="113" t="s">
        <v>206</v>
      </c>
      <c r="O118" s="148"/>
      <c r="Q118" s="135"/>
      <c r="AA118"/>
      <c r="AB118"/>
      <c r="AC118"/>
      <c r="BB118"/>
      <c r="BC118"/>
      <c r="BD118"/>
      <c r="BE118"/>
      <c r="BF118"/>
      <c r="BG118"/>
    </row>
    <row r="119" spans="1:59" ht="12.75" customHeight="1">
      <c r="A119" s="143"/>
      <c r="B119" s="144"/>
      <c r="C119" s="1" t="s">
        <v>207</v>
      </c>
      <c r="D119" s="1"/>
      <c r="E119" s="145">
        <v>553.29999999999995</v>
      </c>
      <c r="F119" s="146"/>
      <c r="G119" s="147"/>
      <c r="H119" s="133"/>
      <c r="I119" s="133"/>
      <c r="J119" s="133"/>
      <c r="K119" s="133"/>
      <c r="M119" s="113" t="s">
        <v>207</v>
      </c>
      <c r="O119" s="148"/>
      <c r="Q119" s="135"/>
      <c r="AA119"/>
      <c r="AB119"/>
      <c r="AC119"/>
      <c r="BB119"/>
      <c r="BC119"/>
      <c r="BD119"/>
      <c r="BE119"/>
      <c r="BF119"/>
      <c r="BG119"/>
    </row>
    <row r="120" spans="1:59" ht="25.5">
      <c r="A120" s="136">
        <v>36</v>
      </c>
      <c r="B120" s="137" t="s">
        <v>208</v>
      </c>
      <c r="C120" s="138" t="s">
        <v>209</v>
      </c>
      <c r="D120" s="139" t="s">
        <v>105</v>
      </c>
      <c r="E120" s="140">
        <v>83.528999999999996</v>
      </c>
      <c r="F120" s="160">
        <v>0</v>
      </c>
      <c r="G120" s="141">
        <f>E120*F120</f>
        <v>0</v>
      </c>
      <c r="H120" s="142">
        <v>1.9205000000000001</v>
      </c>
      <c r="I120" s="142">
        <f>E120*H120</f>
        <v>160.41744449999999</v>
      </c>
      <c r="J120" s="142">
        <v>0</v>
      </c>
      <c r="K120" s="142">
        <f>E120*J120</f>
        <v>0</v>
      </c>
      <c r="M120"/>
      <c r="O120"/>
      <c r="Q120" s="135">
        <v>2</v>
      </c>
      <c r="AA120" s="113">
        <v>12</v>
      </c>
      <c r="AB120" s="113">
        <v>0</v>
      </c>
      <c r="AC120" s="113">
        <v>37</v>
      </c>
      <c r="BB120" s="113">
        <v>1</v>
      </c>
      <c r="BC120" s="113">
        <f>IF(BB120=1,G120,0)</f>
        <v>0</v>
      </c>
      <c r="BD120" s="113">
        <f>IF(BB120=2,G120,0)</f>
        <v>0</v>
      </c>
      <c r="BE120" s="113">
        <f>IF(BB120=3,G120,0)</f>
        <v>0</v>
      </c>
      <c r="BF120" s="113">
        <f>IF(BB120=4,G120,0)</f>
        <v>0</v>
      </c>
      <c r="BG120" s="113">
        <f>IF(BB120=5,G120,0)</f>
        <v>0</v>
      </c>
    </row>
    <row r="121" spans="1:59" ht="12.75" customHeight="1">
      <c r="A121" s="143"/>
      <c r="B121" s="144"/>
      <c r="C121" s="1" t="s">
        <v>210</v>
      </c>
      <c r="D121" s="1"/>
      <c r="E121" s="145">
        <v>0</v>
      </c>
      <c r="F121" s="146"/>
      <c r="G121" s="147"/>
      <c r="H121" s="133"/>
      <c r="I121" s="133"/>
      <c r="J121" s="133"/>
      <c r="K121" s="133"/>
      <c r="M121" s="113" t="s">
        <v>210</v>
      </c>
      <c r="O121" s="148"/>
      <c r="Q121" s="135"/>
      <c r="AA121"/>
      <c r="AB121"/>
      <c r="AC121"/>
      <c r="BB121"/>
      <c r="BC121"/>
      <c r="BD121"/>
      <c r="BE121"/>
      <c r="BF121"/>
      <c r="BG121"/>
    </row>
    <row r="122" spans="1:59" ht="12.75" customHeight="1">
      <c r="A122" s="143"/>
      <c r="B122" s="144"/>
      <c r="C122" s="1" t="s">
        <v>211</v>
      </c>
      <c r="D122" s="1"/>
      <c r="E122" s="145">
        <v>0</v>
      </c>
      <c r="F122" s="146"/>
      <c r="G122" s="147"/>
      <c r="H122" s="133"/>
      <c r="I122" s="133"/>
      <c r="J122" s="133"/>
      <c r="K122" s="133"/>
      <c r="M122" s="113" t="s">
        <v>211</v>
      </c>
      <c r="O122" s="148"/>
      <c r="Q122" s="135"/>
      <c r="AA122"/>
      <c r="AB122"/>
      <c r="AC122"/>
      <c r="BB122"/>
      <c r="BC122"/>
      <c r="BD122"/>
      <c r="BE122"/>
      <c r="BF122"/>
      <c r="BG122"/>
    </row>
    <row r="123" spans="1:59" ht="12.75" customHeight="1">
      <c r="A123" s="143"/>
      <c r="B123" s="144"/>
      <c r="C123" s="1" t="s">
        <v>212</v>
      </c>
      <c r="D123" s="1"/>
      <c r="E123" s="145">
        <v>83.528999999999996</v>
      </c>
      <c r="F123" s="146"/>
      <c r="G123" s="147"/>
      <c r="H123" s="133"/>
      <c r="I123" s="133"/>
      <c r="J123" s="133"/>
      <c r="K123" s="133"/>
      <c r="M123" s="113" t="s">
        <v>212</v>
      </c>
      <c r="O123" s="148"/>
      <c r="Q123" s="135"/>
      <c r="AA123"/>
      <c r="AB123"/>
      <c r="AC123"/>
      <c r="BB123"/>
      <c r="BC123"/>
      <c r="BD123"/>
      <c r="BE123"/>
      <c r="BF123"/>
      <c r="BG123"/>
    </row>
    <row r="124" spans="1:59">
      <c r="A124" s="136">
        <v>37</v>
      </c>
      <c r="B124" s="137" t="s">
        <v>213</v>
      </c>
      <c r="C124" s="138" t="s">
        <v>214</v>
      </c>
      <c r="D124" s="139" t="s">
        <v>105</v>
      </c>
      <c r="E124" s="140">
        <v>167.05799999999999</v>
      </c>
      <c r="F124" s="160">
        <v>0</v>
      </c>
      <c r="G124" s="141">
        <f>E124*F124</f>
        <v>0</v>
      </c>
      <c r="H124" s="142">
        <v>1.63</v>
      </c>
      <c r="I124" s="142">
        <f>E124*H124</f>
        <v>272.30453999999997</v>
      </c>
      <c r="J124" s="142">
        <v>0</v>
      </c>
      <c r="K124" s="142">
        <f>E124*J124</f>
        <v>0</v>
      </c>
      <c r="M124"/>
      <c r="O124"/>
      <c r="Q124" s="135">
        <v>2</v>
      </c>
      <c r="AA124" s="113">
        <v>12</v>
      </c>
      <c r="AB124" s="113">
        <v>0</v>
      </c>
      <c r="AC124" s="113">
        <v>38</v>
      </c>
      <c r="BB124" s="113">
        <v>1</v>
      </c>
      <c r="BC124" s="113">
        <f>IF(BB124=1,G124,0)</f>
        <v>0</v>
      </c>
      <c r="BD124" s="113">
        <f>IF(BB124=2,G124,0)</f>
        <v>0</v>
      </c>
      <c r="BE124" s="113">
        <f>IF(BB124=3,G124,0)</f>
        <v>0</v>
      </c>
      <c r="BF124" s="113">
        <f>IF(BB124=4,G124,0)</f>
        <v>0</v>
      </c>
      <c r="BG124" s="113">
        <f>IF(BB124=5,G124,0)</f>
        <v>0</v>
      </c>
    </row>
    <row r="125" spans="1:59" ht="12.75" customHeight="1">
      <c r="A125" s="143"/>
      <c r="B125" s="144"/>
      <c r="C125" s="1" t="s">
        <v>215</v>
      </c>
      <c r="D125" s="1"/>
      <c r="E125" s="145">
        <v>0</v>
      </c>
      <c r="F125" s="146"/>
      <c r="G125" s="147"/>
      <c r="H125" s="133"/>
      <c r="I125" s="133"/>
      <c r="J125" s="133"/>
      <c r="K125" s="133"/>
      <c r="M125" s="113" t="s">
        <v>215</v>
      </c>
      <c r="O125" s="148"/>
      <c r="Q125" s="135"/>
      <c r="AA125"/>
      <c r="AB125"/>
      <c r="AC125"/>
      <c r="BB125"/>
      <c r="BC125"/>
      <c r="BD125"/>
      <c r="BE125"/>
      <c r="BF125"/>
      <c r="BG125"/>
    </row>
    <row r="126" spans="1:59" ht="12.75" customHeight="1">
      <c r="A126" s="143"/>
      <c r="B126" s="144"/>
      <c r="C126" s="1" t="s">
        <v>211</v>
      </c>
      <c r="D126" s="1"/>
      <c r="E126" s="145">
        <v>0</v>
      </c>
      <c r="F126" s="146"/>
      <c r="G126" s="147"/>
      <c r="H126" s="133"/>
      <c r="I126" s="133"/>
      <c r="J126" s="133"/>
      <c r="K126" s="133"/>
      <c r="M126" s="113" t="s">
        <v>211</v>
      </c>
      <c r="O126" s="148"/>
      <c r="Q126" s="135"/>
      <c r="AA126"/>
      <c r="AB126"/>
      <c r="AC126"/>
      <c r="BB126"/>
      <c r="BC126"/>
      <c r="BD126"/>
      <c r="BE126"/>
      <c r="BF126"/>
      <c r="BG126"/>
    </row>
    <row r="127" spans="1:59" ht="12.75" customHeight="1">
      <c r="A127" s="143"/>
      <c r="B127" s="144"/>
      <c r="C127" s="1" t="s">
        <v>216</v>
      </c>
      <c r="D127" s="1"/>
      <c r="E127" s="145">
        <v>167.05799999999999</v>
      </c>
      <c r="F127" s="146"/>
      <c r="G127" s="147"/>
      <c r="H127" s="133"/>
      <c r="I127" s="133"/>
      <c r="J127" s="133"/>
      <c r="K127" s="133"/>
      <c r="M127" s="113" t="s">
        <v>216</v>
      </c>
      <c r="O127" s="148"/>
      <c r="Q127" s="135"/>
      <c r="AA127"/>
      <c r="AB127"/>
      <c r="AC127"/>
      <c r="BB127"/>
      <c r="BC127"/>
      <c r="BD127"/>
      <c r="BE127"/>
      <c r="BF127"/>
      <c r="BG127"/>
    </row>
    <row r="128" spans="1:59">
      <c r="A128" s="143"/>
      <c r="B128" s="144"/>
      <c r="C128" s="1"/>
      <c r="D128" s="1"/>
      <c r="E128" s="145">
        <v>0</v>
      </c>
      <c r="F128" s="146"/>
      <c r="G128" s="147"/>
      <c r="H128" s="133"/>
      <c r="I128" s="133"/>
      <c r="J128" s="133"/>
      <c r="K128" s="133"/>
      <c r="M128"/>
      <c r="O128" s="148"/>
      <c r="Q128" s="135"/>
      <c r="AA128"/>
      <c r="AB128"/>
      <c r="AC128"/>
      <c r="BB128"/>
      <c r="BC128"/>
      <c r="BD128"/>
      <c r="BE128"/>
      <c r="BF128"/>
      <c r="BG128"/>
    </row>
    <row r="129" spans="1:59">
      <c r="A129" s="136">
        <v>38</v>
      </c>
      <c r="B129" s="137" t="s">
        <v>217</v>
      </c>
      <c r="C129" s="138" t="s">
        <v>218</v>
      </c>
      <c r="D129" s="139" t="s">
        <v>77</v>
      </c>
      <c r="E129" s="140">
        <v>3341.16</v>
      </c>
      <c r="F129" s="160">
        <v>0</v>
      </c>
      <c r="G129" s="141">
        <f>E129*F129</f>
        <v>0</v>
      </c>
      <c r="H129" s="142">
        <v>3.5E-4</v>
      </c>
      <c r="I129" s="142">
        <f>E129*H129</f>
        <v>1.1694059999999999</v>
      </c>
      <c r="J129" s="142">
        <v>0</v>
      </c>
      <c r="K129" s="142">
        <f>E129*J129</f>
        <v>0</v>
      </c>
      <c r="M129"/>
      <c r="O129"/>
      <c r="Q129" s="135">
        <v>2</v>
      </c>
      <c r="AA129" s="113">
        <v>12</v>
      </c>
      <c r="AB129" s="113">
        <v>0</v>
      </c>
      <c r="AC129" s="113">
        <v>39</v>
      </c>
      <c r="BB129" s="113">
        <v>1</v>
      </c>
      <c r="BC129" s="113">
        <f>IF(BB129=1,G129,0)</f>
        <v>0</v>
      </c>
      <c r="BD129" s="113">
        <f>IF(BB129=2,G129,0)</f>
        <v>0</v>
      </c>
      <c r="BE129" s="113">
        <f>IF(BB129=3,G129,0)</f>
        <v>0</v>
      </c>
      <c r="BF129" s="113">
        <f>IF(BB129=4,G129,0)</f>
        <v>0</v>
      </c>
      <c r="BG129" s="113">
        <f>IF(BB129=5,G129,0)</f>
        <v>0</v>
      </c>
    </row>
    <row r="130" spans="1:59" ht="12.75" customHeight="1">
      <c r="A130" s="143"/>
      <c r="B130" s="144"/>
      <c r="C130" s="1" t="s">
        <v>219</v>
      </c>
      <c r="D130" s="1"/>
      <c r="E130" s="145">
        <v>0</v>
      </c>
      <c r="F130" s="146"/>
      <c r="G130" s="147"/>
      <c r="H130" s="133"/>
      <c r="I130" s="133"/>
      <c r="J130" s="133"/>
      <c r="K130" s="133"/>
      <c r="M130" s="113" t="s">
        <v>219</v>
      </c>
      <c r="O130" s="148"/>
      <c r="Q130" s="135"/>
      <c r="AA130"/>
      <c r="AB130"/>
      <c r="AC130"/>
      <c r="BB130"/>
      <c r="BC130"/>
      <c r="BD130"/>
      <c r="BE130"/>
      <c r="BF130"/>
      <c r="BG130"/>
    </row>
    <row r="131" spans="1:59" ht="12.75" customHeight="1">
      <c r="A131" s="143"/>
      <c r="B131" s="144"/>
      <c r="C131" s="1" t="s">
        <v>220</v>
      </c>
      <c r="D131" s="1"/>
      <c r="E131" s="145">
        <v>3341.16</v>
      </c>
      <c r="F131" s="146"/>
      <c r="G131" s="147"/>
      <c r="H131" s="133"/>
      <c r="I131" s="133"/>
      <c r="J131" s="133"/>
      <c r="K131" s="133"/>
      <c r="M131" s="113" t="s">
        <v>220</v>
      </c>
      <c r="O131" s="148"/>
      <c r="Q131" s="135"/>
      <c r="AA131"/>
      <c r="AB131"/>
      <c r="AC131"/>
      <c r="BB131"/>
      <c r="BC131"/>
      <c r="BD131"/>
      <c r="BE131"/>
      <c r="BF131"/>
      <c r="BG131"/>
    </row>
    <row r="132" spans="1:59">
      <c r="A132" s="136">
        <v>39</v>
      </c>
      <c r="B132" s="137" t="s">
        <v>221</v>
      </c>
      <c r="C132" s="138" t="s">
        <v>222</v>
      </c>
      <c r="D132" s="139" t="s">
        <v>77</v>
      </c>
      <c r="E132" s="140">
        <v>3407.9832000000001</v>
      </c>
      <c r="F132" s="160">
        <v>0</v>
      </c>
      <c r="G132" s="141">
        <f>E132*F132</f>
        <v>0</v>
      </c>
      <c r="H132" s="142">
        <v>2.0000000000000001E-4</v>
      </c>
      <c r="I132" s="142">
        <f>E132*H132</f>
        <v>0.68159664000000009</v>
      </c>
      <c r="J132" s="142">
        <v>0</v>
      </c>
      <c r="K132" s="142">
        <f>E132*J132</f>
        <v>0</v>
      </c>
      <c r="M132"/>
      <c r="O132"/>
      <c r="Q132" s="135">
        <v>2</v>
      </c>
      <c r="AA132" s="113">
        <v>12</v>
      </c>
      <c r="AB132" s="113">
        <v>1</v>
      </c>
      <c r="AC132" s="113">
        <v>40</v>
      </c>
      <c r="BB132" s="113">
        <v>1</v>
      </c>
      <c r="BC132" s="113">
        <f>IF(BB132=1,G132,0)</f>
        <v>0</v>
      </c>
      <c r="BD132" s="113">
        <f>IF(BB132=2,G132,0)</f>
        <v>0</v>
      </c>
      <c r="BE132" s="113">
        <f>IF(BB132=3,G132,0)</f>
        <v>0</v>
      </c>
      <c r="BF132" s="113">
        <f>IF(BB132=4,G132,0)</f>
        <v>0</v>
      </c>
      <c r="BG132" s="113">
        <f>IF(BB132=5,G132,0)</f>
        <v>0</v>
      </c>
    </row>
    <row r="133" spans="1:59" ht="12.75" customHeight="1">
      <c r="A133" s="143"/>
      <c r="B133" s="144"/>
      <c r="C133" s="1" t="s">
        <v>223</v>
      </c>
      <c r="D133" s="1"/>
      <c r="E133" s="145">
        <v>0</v>
      </c>
      <c r="F133" s="146"/>
      <c r="G133" s="147"/>
      <c r="H133" s="133"/>
      <c r="I133" s="133"/>
      <c r="J133" s="133"/>
      <c r="K133" s="133"/>
      <c r="M133" s="113" t="s">
        <v>223</v>
      </c>
      <c r="O133" s="148"/>
      <c r="Q133" s="135"/>
      <c r="AA133"/>
      <c r="AB133"/>
      <c r="AC133"/>
      <c r="BB133"/>
      <c r="BC133"/>
      <c r="BD133"/>
      <c r="BE133"/>
      <c r="BF133"/>
      <c r="BG133"/>
    </row>
    <row r="134" spans="1:59" ht="12.75" customHeight="1">
      <c r="A134" s="143"/>
      <c r="B134" s="144"/>
      <c r="C134" s="1" t="s">
        <v>224</v>
      </c>
      <c r="D134" s="1"/>
      <c r="E134" s="145">
        <v>3407.9832000000001</v>
      </c>
      <c r="F134" s="146"/>
      <c r="G134" s="147"/>
      <c r="H134" s="133"/>
      <c r="I134" s="133"/>
      <c r="J134" s="133"/>
      <c r="K134" s="133"/>
      <c r="M134" s="113" t="s">
        <v>224</v>
      </c>
      <c r="O134" s="148"/>
      <c r="Q134" s="135"/>
      <c r="AA134"/>
      <c r="AB134"/>
      <c r="AC134"/>
      <c r="BB134"/>
      <c r="BC134"/>
      <c r="BD134"/>
      <c r="BE134"/>
      <c r="BF134"/>
      <c r="BG134"/>
    </row>
    <row r="135" spans="1:59">
      <c r="A135" s="151"/>
      <c r="B135" s="152" t="s">
        <v>201</v>
      </c>
      <c r="C135" s="153" t="str">
        <f>CONCATENATE(B116," ",C116)</f>
        <v>2 Základy,zvláštní zakládání</v>
      </c>
      <c r="D135" s="151"/>
      <c r="E135" s="154"/>
      <c r="F135" s="154"/>
      <c r="G135" s="155">
        <f>SUM(G116:G134)</f>
        <v>0</v>
      </c>
      <c r="H135" s="156"/>
      <c r="I135" s="157">
        <f>SUM(I116:I134)</f>
        <v>434.57298713999995</v>
      </c>
      <c r="J135" s="156"/>
      <c r="K135" s="157">
        <f>SUM(K116:K134)</f>
        <v>0</v>
      </c>
      <c r="M135"/>
      <c r="O135"/>
      <c r="Q135" s="135">
        <v>4</v>
      </c>
      <c r="AA135"/>
      <c r="AB135"/>
      <c r="AC135"/>
      <c r="BB135"/>
      <c r="BC135" s="158">
        <f>SUM(BC116:BC134)</f>
        <v>0</v>
      </c>
      <c r="BD135" s="158">
        <f>SUM(BD116:BD134)</f>
        <v>0</v>
      </c>
      <c r="BE135" s="158">
        <f>SUM(BE116:BE134)</f>
        <v>0</v>
      </c>
      <c r="BF135" s="158">
        <f>SUM(BF116:BF134)</f>
        <v>0</v>
      </c>
      <c r="BG135" s="158">
        <f>SUM(BG116:BG134)</f>
        <v>0</v>
      </c>
    </row>
    <row r="136" spans="1:59">
      <c r="A136" s="128" t="s">
        <v>72</v>
      </c>
      <c r="B136" s="129" t="s">
        <v>225</v>
      </c>
      <c r="C136" s="130" t="s">
        <v>226</v>
      </c>
      <c r="D136" s="131"/>
      <c r="E136" s="132"/>
      <c r="F136" s="132"/>
      <c r="G136" s="133"/>
      <c r="H136" s="134"/>
      <c r="I136" s="134"/>
      <c r="J136" s="134"/>
      <c r="K136" s="134"/>
      <c r="M136"/>
      <c r="O136"/>
      <c r="Q136" s="135">
        <v>1</v>
      </c>
      <c r="AA136"/>
      <c r="AB136"/>
      <c r="AC136"/>
      <c r="BB136"/>
      <c r="BC136"/>
      <c r="BD136"/>
      <c r="BE136"/>
      <c r="BF136"/>
      <c r="BG136"/>
    </row>
    <row r="137" spans="1:59">
      <c r="A137" s="136">
        <v>40</v>
      </c>
      <c r="B137" s="137" t="s">
        <v>227</v>
      </c>
      <c r="C137" s="138" t="s">
        <v>228</v>
      </c>
      <c r="D137" s="139" t="s">
        <v>77</v>
      </c>
      <c r="E137" s="140">
        <v>1751.8</v>
      </c>
      <c r="F137" s="160">
        <v>0</v>
      </c>
      <c r="G137" s="141">
        <f>E137*F137</f>
        <v>0</v>
      </c>
      <c r="H137" s="142">
        <v>0.46166000000000001</v>
      </c>
      <c r="I137" s="142">
        <f>E137*H137</f>
        <v>808.73598800000002</v>
      </c>
      <c r="J137" s="142">
        <v>0</v>
      </c>
      <c r="K137" s="142">
        <f>E137*J137</f>
        <v>0</v>
      </c>
      <c r="M137"/>
      <c r="O137"/>
      <c r="Q137" s="135">
        <v>2</v>
      </c>
      <c r="AA137" s="113">
        <v>12</v>
      </c>
      <c r="AB137" s="113">
        <v>0</v>
      </c>
      <c r="AC137" s="113">
        <v>41</v>
      </c>
      <c r="BB137" s="113">
        <v>1</v>
      </c>
      <c r="BC137" s="113">
        <f>IF(BB137=1,G137,0)</f>
        <v>0</v>
      </c>
      <c r="BD137" s="113">
        <f>IF(BB137=2,G137,0)</f>
        <v>0</v>
      </c>
      <c r="BE137" s="113">
        <f>IF(BB137=3,G137,0)</f>
        <v>0</v>
      </c>
      <c r="BF137" s="113">
        <f>IF(BB137=4,G137,0)</f>
        <v>0</v>
      </c>
      <c r="BG137" s="113">
        <f>IF(BB137=5,G137,0)</f>
        <v>0</v>
      </c>
    </row>
    <row r="138" spans="1:59" ht="12.75" customHeight="1">
      <c r="A138" s="143"/>
      <c r="B138" s="144"/>
      <c r="C138" s="1" t="s">
        <v>229</v>
      </c>
      <c r="D138" s="1"/>
      <c r="E138" s="145">
        <v>1751.8</v>
      </c>
      <c r="F138" s="146"/>
      <c r="G138" s="147"/>
      <c r="H138" s="133"/>
      <c r="I138" s="133"/>
      <c r="J138" s="133"/>
      <c r="K138" s="133"/>
      <c r="M138" s="113" t="s">
        <v>229</v>
      </c>
      <c r="O138" s="148"/>
      <c r="Q138" s="135"/>
      <c r="AA138"/>
      <c r="AB138"/>
      <c r="AC138"/>
      <c r="BB138"/>
      <c r="BC138"/>
      <c r="BD138"/>
      <c r="BE138"/>
      <c r="BF138"/>
      <c r="BG138"/>
    </row>
    <row r="139" spans="1:59">
      <c r="A139" s="136">
        <v>41</v>
      </c>
      <c r="B139" s="137" t="s">
        <v>230</v>
      </c>
      <c r="C139" s="138" t="s">
        <v>231</v>
      </c>
      <c r="D139" s="139" t="s">
        <v>77</v>
      </c>
      <c r="E139" s="140">
        <v>3249.66</v>
      </c>
      <c r="F139" s="160">
        <v>0</v>
      </c>
      <c r="G139" s="141">
        <f>E139*F139</f>
        <v>0</v>
      </c>
      <c r="H139" s="142">
        <v>0.37080000000000002</v>
      </c>
      <c r="I139" s="142">
        <f>E139*H139</f>
        <v>1204.9739280000001</v>
      </c>
      <c r="J139" s="142">
        <v>0</v>
      </c>
      <c r="K139" s="142">
        <f>E139*J139</f>
        <v>0</v>
      </c>
      <c r="M139"/>
      <c r="O139"/>
      <c r="Q139" s="135">
        <v>2</v>
      </c>
      <c r="AA139" s="113">
        <v>12</v>
      </c>
      <c r="AB139" s="113">
        <v>0</v>
      </c>
      <c r="AC139" s="113">
        <v>42</v>
      </c>
      <c r="BB139" s="113">
        <v>1</v>
      </c>
      <c r="BC139" s="113">
        <f>IF(BB139=1,G139,0)</f>
        <v>0</v>
      </c>
      <c r="BD139" s="113">
        <f>IF(BB139=2,G139,0)</f>
        <v>0</v>
      </c>
      <c r="BE139" s="113">
        <f>IF(BB139=3,G139,0)</f>
        <v>0</v>
      </c>
      <c r="BF139" s="113">
        <f>IF(BB139=4,G139,0)</f>
        <v>0</v>
      </c>
      <c r="BG139" s="113">
        <f>IF(BB139=5,G139,0)</f>
        <v>0</v>
      </c>
    </row>
    <row r="140" spans="1:59" ht="12.75" customHeight="1">
      <c r="A140" s="143"/>
      <c r="B140" s="144"/>
      <c r="C140" s="1" t="s">
        <v>232</v>
      </c>
      <c r="D140" s="1"/>
      <c r="E140" s="145">
        <v>0</v>
      </c>
      <c r="F140" s="146"/>
      <c r="G140" s="147"/>
      <c r="H140" s="133"/>
      <c r="I140" s="133"/>
      <c r="J140" s="133"/>
      <c r="K140" s="133"/>
      <c r="M140" s="113" t="s">
        <v>232</v>
      </c>
      <c r="O140" s="148"/>
      <c r="Q140" s="135"/>
      <c r="AA140"/>
      <c r="AB140"/>
      <c r="AC140"/>
      <c r="BB140"/>
      <c r="BC140"/>
      <c r="BD140"/>
      <c r="BE140"/>
      <c r="BF140"/>
      <c r="BG140"/>
    </row>
    <row r="141" spans="1:59" ht="12.75" customHeight="1">
      <c r="A141" s="143"/>
      <c r="B141" s="144"/>
      <c r="C141" s="1" t="s">
        <v>233</v>
      </c>
      <c r="D141" s="1"/>
      <c r="E141" s="145">
        <v>0</v>
      </c>
      <c r="F141" s="146"/>
      <c r="G141" s="147"/>
      <c r="H141" s="133"/>
      <c r="I141" s="133"/>
      <c r="J141" s="133"/>
      <c r="K141" s="133"/>
      <c r="M141" s="113" t="s">
        <v>233</v>
      </c>
      <c r="O141" s="148"/>
      <c r="Q141" s="135"/>
      <c r="AA141"/>
      <c r="AB141"/>
      <c r="AC141"/>
      <c r="BB141"/>
      <c r="BC141"/>
      <c r="BD141"/>
      <c r="BE141"/>
      <c r="BF141"/>
      <c r="BG141"/>
    </row>
    <row r="142" spans="1:59" ht="12.75" customHeight="1">
      <c r="A142" s="143"/>
      <c r="B142" s="144"/>
      <c r="C142" s="1" t="s">
        <v>234</v>
      </c>
      <c r="D142" s="1"/>
      <c r="E142" s="145">
        <v>3140.66</v>
      </c>
      <c r="F142" s="146"/>
      <c r="G142" s="147"/>
      <c r="H142" s="133"/>
      <c r="I142" s="133"/>
      <c r="J142" s="133"/>
      <c r="K142" s="133"/>
      <c r="M142" s="113" t="s">
        <v>234</v>
      </c>
      <c r="O142" s="148"/>
      <c r="Q142" s="135"/>
      <c r="AA142"/>
      <c r="AB142"/>
      <c r="AC142"/>
      <c r="BB142"/>
      <c r="BC142"/>
      <c r="BD142"/>
      <c r="BE142"/>
      <c r="BF142"/>
      <c r="BG142"/>
    </row>
    <row r="143" spans="1:59" ht="12.75" customHeight="1">
      <c r="A143" s="143"/>
      <c r="B143" s="144"/>
      <c r="C143" s="1" t="s">
        <v>235</v>
      </c>
      <c r="D143" s="1"/>
      <c r="E143" s="145">
        <v>0</v>
      </c>
      <c r="F143" s="146"/>
      <c r="G143" s="147"/>
      <c r="H143" s="133"/>
      <c r="I143" s="133"/>
      <c r="J143" s="133"/>
      <c r="K143" s="133"/>
      <c r="M143" s="113" t="s">
        <v>235</v>
      </c>
      <c r="O143" s="148"/>
      <c r="Q143" s="135"/>
      <c r="AA143"/>
      <c r="AB143"/>
      <c r="AC143"/>
      <c r="BB143"/>
      <c r="BC143"/>
      <c r="BD143"/>
      <c r="BE143"/>
      <c r="BF143"/>
      <c r="BG143"/>
    </row>
    <row r="144" spans="1:59">
      <c r="A144" s="143"/>
      <c r="B144" s="144"/>
      <c r="C144" s="1">
        <v>109</v>
      </c>
      <c r="D144" s="1"/>
      <c r="E144" s="145">
        <v>109</v>
      </c>
      <c r="F144" s="146"/>
      <c r="G144" s="147"/>
      <c r="H144" s="133"/>
      <c r="I144" s="133"/>
      <c r="J144" s="133"/>
      <c r="K144" s="133"/>
      <c r="M144" s="113">
        <v>109</v>
      </c>
      <c r="O144" s="148"/>
      <c r="Q144" s="135"/>
      <c r="AA144"/>
      <c r="AB144"/>
      <c r="AC144"/>
      <c r="BB144"/>
      <c r="BC144"/>
      <c r="BD144"/>
      <c r="BE144"/>
      <c r="BF144"/>
      <c r="BG144"/>
    </row>
    <row r="145" spans="1:59">
      <c r="A145" s="136">
        <v>42</v>
      </c>
      <c r="B145" s="137" t="s">
        <v>236</v>
      </c>
      <c r="C145" s="138" t="s">
        <v>237</v>
      </c>
      <c r="D145" s="139" t="s">
        <v>77</v>
      </c>
      <c r="E145" s="140">
        <v>3503.6</v>
      </c>
      <c r="F145" s="160">
        <v>0</v>
      </c>
      <c r="G145" s="141">
        <f>E145*F145</f>
        <v>0</v>
      </c>
      <c r="H145" s="142">
        <v>1.77E-2</v>
      </c>
      <c r="I145" s="142">
        <f>E145*H145</f>
        <v>62.013719999999999</v>
      </c>
      <c r="J145" s="142">
        <v>0</v>
      </c>
      <c r="K145" s="142">
        <f>E145*J145</f>
        <v>0</v>
      </c>
      <c r="M145"/>
      <c r="O145"/>
      <c r="Q145" s="135">
        <v>2</v>
      </c>
      <c r="AA145" s="113">
        <v>12</v>
      </c>
      <c r="AB145" s="113">
        <v>0</v>
      </c>
      <c r="AC145" s="113">
        <v>43</v>
      </c>
      <c r="BB145" s="113">
        <v>1</v>
      </c>
      <c r="BC145" s="113">
        <f>IF(BB145=1,G145,0)</f>
        <v>0</v>
      </c>
      <c r="BD145" s="113">
        <f>IF(BB145=2,G145,0)</f>
        <v>0</v>
      </c>
      <c r="BE145" s="113">
        <f>IF(BB145=3,G145,0)</f>
        <v>0</v>
      </c>
      <c r="BF145" s="113">
        <f>IF(BB145=4,G145,0)</f>
        <v>0</v>
      </c>
      <c r="BG145" s="113">
        <f>IF(BB145=5,G145,0)</f>
        <v>0</v>
      </c>
    </row>
    <row r="146" spans="1:59" ht="12.75" customHeight="1">
      <c r="A146" s="143"/>
      <c r="B146" s="144"/>
      <c r="C146" s="1" t="s">
        <v>238</v>
      </c>
      <c r="D146" s="1"/>
      <c r="E146" s="145">
        <v>0</v>
      </c>
      <c r="F146" s="146"/>
      <c r="G146" s="147"/>
      <c r="H146" s="133"/>
      <c r="I146" s="133"/>
      <c r="J146" s="133"/>
      <c r="K146" s="133"/>
      <c r="M146" s="113" t="s">
        <v>238</v>
      </c>
      <c r="O146" s="148"/>
      <c r="Q146" s="135"/>
      <c r="AA146"/>
      <c r="AB146"/>
      <c r="AC146"/>
      <c r="BB146"/>
      <c r="BC146"/>
      <c r="BD146"/>
      <c r="BE146"/>
      <c r="BF146"/>
      <c r="BG146"/>
    </row>
    <row r="147" spans="1:59" ht="12.75" customHeight="1">
      <c r="A147" s="143"/>
      <c r="B147" s="144"/>
      <c r="C147" s="1" t="s">
        <v>239</v>
      </c>
      <c r="D147" s="1"/>
      <c r="E147" s="145">
        <v>3503.6</v>
      </c>
      <c r="F147" s="146"/>
      <c r="G147" s="147"/>
      <c r="H147" s="133"/>
      <c r="I147" s="133"/>
      <c r="J147" s="133"/>
      <c r="K147" s="133"/>
      <c r="M147" s="113" t="s">
        <v>239</v>
      </c>
      <c r="O147" s="148"/>
      <c r="Q147" s="135"/>
      <c r="AA147"/>
      <c r="AB147"/>
      <c r="AC147"/>
      <c r="BB147"/>
      <c r="BC147"/>
      <c r="BD147"/>
      <c r="BE147"/>
      <c r="BF147"/>
      <c r="BG147"/>
    </row>
    <row r="148" spans="1:59">
      <c r="A148" s="136">
        <v>43</v>
      </c>
      <c r="B148" s="137" t="s">
        <v>240</v>
      </c>
      <c r="C148" s="138" t="s">
        <v>241</v>
      </c>
      <c r="D148" s="139" t="s">
        <v>77</v>
      </c>
      <c r="E148" s="140">
        <v>40466.58</v>
      </c>
      <c r="F148" s="160">
        <v>0</v>
      </c>
      <c r="G148" s="141">
        <f>E148*F148</f>
        <v>0</v>
      </c>
      <c r="H148" s="142">
        <v>1.07E-3</v>
      </c>
      <c r="I148" s="142">
        <f>E148*H148</f>
        <v>43.299240600000005</v>
      </c>
      <c r="J148" s="142">
        <v>0</v>
      </c>
      <c r="K148" s="142">
        <f>E148*J148</f>
        <v>0</v>
      </c>
      <c r="M148"/>
      <c r="O148"/>
      <c r="Q148" s="135">
        <v>2</v>
      </c>
      <c r="AA148" s="113">
        <v>12</v>
      </c>
      <c r="AB148" s="113">
        <v>0</v>
      </c>
      <c r="AC148" s="113">
        <v>44</v>
      </c>
      <c r="BB148" s="113">
        <v>1</v>
      </c>
      <c r="BC148" s="113">
        <f>IF(BB148=1,G148,0)</f>
        <v>0</v>
      </c>
      <c r="BD148" s="113">
        <f>IF(BB148=2,G148,0)</f>
        <v>0</v>
      </c>
      <c r="BE148" s="113">
        <f>IF(BB148=3,G148,0)</f>
        <v>0</v>
      </c>
      <c r="BF148" s="113">
        <f>IF(BB148=4,G148,0)</f>
        <v>0</v>
      </c>
      <c r="BG148" s="113">
        <f>IF(BB148=5,G148,0)</f>
        <v>0</v>
      </c>
    </row>
    <row r="149" spans="1:59" ht="12.75" customHeight="1">
      <c r="A149" s="143"/>
      <c r="B149" s="144"/>
      <c r="C149" s="1" t="s">
        <v>242</v>
      </c>
      <c r="D149" s="1"/>
      <c r="E149" s="145">
        <v>40466.58</v>
      </c>
      <c r="F149" s="146"/>
      <c r="G149" s="147"/>
      <c r="H149" s="133"/>
      <c r="I149" s="133"/>
      <c r="J149" s="133"/>
      <c r="K149" s="133"/>
      <c r="M149" s="113" t="s">
        <v>242</v>
      </c>
      <c r="O149" s="148"/>
      <c r="Q149" s="135"/>
      <c r="AA149"/>
      <c r="AB149"/>
      <c r="AC149"/>
      <c r="BB149"/>
      <c r="BC149"/>
      <c r="BD149"/>
      <c r="BE149"/>
      <c r="BF149"/>
      <c r="BG149"/>
    </row>
    <row r="150" spans="1:59">
      <c r="A150" s="136">
        <v>44</v>
      </c>
      <c r="B150" s="137" t="s">
        <v>243</v>
      </c>
      <c r="C150" s="138" t="s">
        <v>244</v>
      </c>
      <c r="D150" s="139" t="s">
        <v>105</v>
      </c>
      <c r="E150" s="140">
        <v>250.75200000000001</v>
      </c>
      <c r="F150" s="160">
        <v>0</v>
      </c>
      <c r="G150" s="141">
        <f>E150*F150</f>
        <v>0</v>
      </c>
      <c r="H150" s="142">
        <v>0</v>
      </c>
      <c r="I150" s="142">
        <f>E150*H150</f>
        <v>0</v>
      </c>
      <c r="J150" s="142">
        <v>0</v>
      </c>
      <c r="K150" s="142">
        <f>E150*J150</f>
        <v>0</v>
      </c>
      <c r="M150"/>
      <c r="O150"/>
      <c r="Q150" s="135">
        <v>2</v>
      </c>
      <c r="AA150" s="113">
        <v>12</v>
      </c>
      <c r="AB150" s="113">
        <v>0</v>
      </c>
      <c r="AC150" s="113">
        <v>45</v>
      </c>
      <c r="BB150" s="113">
        <v>1</v>
      </c>
      <c r="BC150" s="113">
        <f>IF(BB150=1,G150,0)</f>
        <v>0</v>
      </c>
      <c r="BD150" s="113">
        <f>IF(BB150=2,G150,0)</f>
        <v>0</v>
      </c>
      <c r="BE150" s="113">
        <f>IF(BB150=3,G150,0)</f>
        <v>0</v>
      </c>
      <c r="BF150" s="113">
        <f>IF(BB150=4,G150,0)</f>
        <v>0</v>
      </c>
      <c r="BG150" s="113">
        <f>IF(BB150=5,G150,0)</f>
        <v>0</v>
      </c>
    </row>
    <row r="151" spans="1:59" ht="12.75" customHeight="1">
      <c r="A151" s="143"/>
      <c r="B151" s="144"/>
      <c r="C151" s="1" t="s">
        <v>245</v>
      </c>
      <c r="D151" s="1"/>
      <c r="E151" s="145">
        <v>0</v>
      </c>
      <c r="F151" s="146"/>
      <c r="G151" s="147"/>
      <c r="H151" s="133"/>
      <c r="I151" s="133"/>
      <c r="J151" s="133"/>
      <c r="K151" s="133"/>
      <c r="M151" s="113" t="s">
        <v>245</v>
      </c>
      <c r="O151" s="148"/>
      <c r="Q151" s="135"/>
      <c r="AA151"/>
      <c r="AB151"/>
      <c r="AC151"/>
      <c r="BB151"/>
      <c r="BC151"/>
      <c r="BD151"/>
      <c r="BE151"/>
      <c r="BF151"/>
      <c r="BG151"/>
    </row>
    <row r="152" spans="1:59" ht="12.75" customHeight="1">
      <c r="A152" s="143"/>
      <c r="B152" s="144"/>
      <c r="C152" s="1" t="s">
        <v>246</v>
      </c>
      <c r="D152" s="1"/>
      <c r="E152" s="145">
        <v>250.75200000000001</v>
      </c>
      <c r="F152" s="146"/>
      <c r="G152" s="147"/>
      <c r="H152" s="133"/>
      <c r="I152" s="133"/>
      <c r="J152" s="133"/>
      <c r="K152" s="133"/>
      <c r="M152" s="113" t="s">
        <v>246</v>
      </c>
      <c r="O152" s="148"/>
      <c r="Q152" s="135"/>
      <c r="AA152"/>
      <c r="AB152"/>
      <c r="AC152"/>
      <c r="BB152"/>
      <c r="BC152"/>
      <c r="BD152"/>
      <c r="BE152"/>
      <c r="BF152"/>
      <c r="BG152"/>
    </row>
    <row r="153" spans="1:59">
      <c r="A153" s="143"/>
      <c r="B153" s="144"/>
      <c r="C153" s="1"/>
      <c r="D153" s="1"/>
      <c r="E153" s="145">
        <v>0</v>
      </c>
      <c r="F153" s="146"/>
      <c r="G153" s="147"/>
      <c r="H153" s="133"/>
      <c r="I153" s="133"/>
      <c r="J153" s="133"/>
      <c r="K153" s="133"/>
      <c r="M153"/>
      <c r="O153" s="148"/>
      <c r="Q153" s="135"/>
      <c r="AA153"/>
      <c r="AB153"/>
      <c r="AC153"/>
      <c r="BB153"/>
      <c r="BC153"/>
      <c r="BD153"/>
      <c r="BE153"/>
      <c r="BF153"/>
      <c r="BG153"/>
    </row>
    <row r="154" spans="1:59">
      <c r="A154" s="136">
        <v>45</v>
      </c>
      <c r="B154" s="137" t="s">
        <v>247</v>
      </c>
      <c r="C154" s="138" t="s">
        <v>248</v>
      </c>
      <c r="D154" s="139" t="s">
        <v>159</v>
      </c>
      <c r="E154" s="140">
        <v>451.0566</v>
      </c>
      <c r="F154" s="160">
        <v>0</v>
      </c>
      <c r="G154" s="141">
        <f>E154*F154</f>
        <v>0</v>
      </c>
      <c r="H154" s="142">
        <v>1</v>
      </c>
      <c r="I154" s="142">
        <f>E154*H154</f>
        <v>451.0566</v>
      </c>
      <c r="J154" s="142">
        <v>0</v>
      </c>
      <c r="K154" s="142">
        <f>E154*J154</f>
        <v>0</v>
      </c>
      <c r="M154"/>
      <c r="O154"/>
      <c r="Q154" s="135">
        <v>2</v>
      </c>
      <c r="AA154" s="113">
        <v>12</v>
      </c>
      <c r="AB154" s="113">
        <v>1</v>
      </c>
      <c r="AC154" s="113">
        <v>46</v>
      </c>
      <c r="BB154" s="113">
        <v>1</v>
      </c>
      <c r="BC154" s="113">
        <f>IF(BB154=1,G154,0)</f>
        <v>0</v>
      </c>
      <c r="BD154" s="113">
        <f>IF(BB154=2,G154,0)</f>
        <v>0</v>
      </c>
      <c r="BE154" s="113">
        <f>IF(BB154=3,G154,0)</f>
        <v>0</v>
      </c>
      <c r="BF154" s="113">
        <f>IF(BB154=4,G154,0)</f>
        <v>0</v>
      </c>
      <c r="BG154" s="113">
        <f>IF(BB154=5,G154,0)</f>
        <v>0</v>
      </c>
    </row>
    <row r="155" spans="1:59" ht="12.75" customHeight="1">
      <c r="A155" s="143"/>
      <c r="B155" s="144"/>
      <c r="C155" s="1" t="s">
        <v>249</v>
      </c>
      <c r="D155" s="1"/>
      <c r="E155" s="145">
        <v>0</v>
      </c>
      <c r="F155" s="146"/>
      <c r="G155" s="147"/>
      <c r="H155" s="133"/>
      <c r="I155" s="133"/>
      <c r="J155" s="133"/>
      <c r="K155" s="133"/>
      <c r="M155" s="113" t="s">
        <v>249</v>
      </c>
      <c r="O155" s="148"/>
      <c r="Q155" s="135"/>
      <c r="AA155"/>
      <c r="AB155"/>
      <c r="AC155"/>
      <c r="BB155"/>
      <c r="BC155"/>
      <c r="BD155"/>
      <c r="BE155"/>
      <c r="BF155"/>
      <c r="BG155"/>
    </row>
    <row r="156" spans="1:59" ht="12.75" customHeight="1">
      <c r="A156" s="143"/>
      <c r="B156" s="144"/>
      <c r="C156" s="1" t="s">
        <v>250</v>
      </c>
      <c r="D156" s="1"/>
      <c r="E156" s="145">
        <v>451.0566</v>
      </c>
      <c r="F156" s="146"/>
      <c r="G156" s="147"/>
      <c r="H156" s="133"/>
      <c r="I156" s="133"/>
      <c r="J156" s="133"/>
      <c r="K156" s="133"/>
      <c r="M156" s="113" t="s">
        <v>250</v>
      </c>
      <c r="O156" s="148"/>
      <c r="Q156" s="135"/>
      <c r="AA156"/>
      <c r="AB156"/>
      <c r="AC156"/>
      <c r="BB156"/>
      <c r="BC156"/>
      <c r="BD156"/>
      <c r="BE156"/>
      <c r="BF156"/>
      <c r="BG156"/>
    </row>
    <row r="157" spans="1:59" ht="25.5">
      <c r="A157" s="136">
        <v>46</v>
      </c>
      <c r="B157" s="137" t="s">
        <v>251</v>
      </c>
      <c r="C157" s="138" t="s">
        <v>252</v>
      </c>
      <c r="D157" s="139" t="s">
        <v>77</v>
      </c>
      <c r="E157" s="140">
        <v>2915.32</v>
      </c>
      <c r="F157" s="160">
        <v>0</v>
      </c>
      <c r="G157" s="141">
        <f>E157*F157</f>
        <v>0</v>
      </c>
      <c r="H157" s="142">
        <v>0.48574000000000001</v>
      </c>
      <c r="I157" s="142">
        <f>E157*H157</f>
        <v>1416.0875368000002</v>
      </c>
      <c r="J157" s="142">
        <v>0</v>
      </c>
      <c r="K157" s="142">
        <f>E157*J157</f>
        <v>0</v>
      </c>
      <c r="M157"/>
      <c r="O157"/>
      <c r="Q157" s="135">
        <v>2</v>
      </c>
      <c r="AA157" s="113">
        <v>12</v>
      </c>
      <c r="AB157" s="113">
        <v>0</v>
      </c>
      <c r="AC157" s="113">
        <v>47</v>
      </c>
      <c r="BB157" s="113">
        <v>1</v>
      </c>
      <c r="BC157" s="113">
        <f>IF(BB157=1,G157,0)</f>
        <v>0</v>
      </c>
      <c r="BD157" s="113">
        <f>IF(BB157=2,G157,0)</f>
        <v>0</v>
      </c>
      <c r="BE157" s="113">
        <f>IF(BB157=3,G157,0)</f>
        <v>0</v>
      </c>
      <c r="BF157" s="113">
        <f>IF(BB157=4,G157,0)</f>
        <v>0</v>
      </c>
      <c r="BG157" s="113">
        <f>IF(BB157=5,G157,0)</f>
        <v>0</v>
      </c>
    </row>
    <row r="158" spans="1:59" ht="12.75" customHeight="1">
      <c r="A158" s="143"/>
      <c r="B158" s="144"/>
      <c r="C158" s="1" t="s">
        <v>232</v>
      </c>
      <c r="D158" s="1"/>
      <c r="E158" s="145">
        <v>0</v>
      </c>
      <c r="F158" s="146"/>
      <c r="G158" s="147"/>
      <c r="H158" s="133"/>
      <c r="I158" s="133"/>
      <c r="J158" s="133"/>
      <c r="K158" s="133"/>
      <c r="M158" s="113" t="s">
        <v>232</v>
      </c>
      <c r="O158" s="148"/>
      <c r="Q158" s="135"/>
      <c r="AA158"/>
      <c r="AB158"/>
      <c r="AC158"/>
      <c r="BB158"/>
      <c r="BC158"/>
      <c r="BD158"/>
      <c r="BE158"/>
      <c r="BF158"/>
      <c r="BG158"/>
    </row>
    <row r="159" spans="1:59" ht="12.75" customHeight="1">
      <c r="A159" s="143"/>
      <c r="B159" s="144"/>
      <c r="C159" s="1" t="s">
        <v>233</v>
      </c>
      <c r="D159" s="1"/>
      <c r="E159" s="145">
        <v>0</v>
      </c>
      <c r="F159" s="146"/>
      <c r="G159" s="147"/>
      <c r="H159" s="133"/>
      <c r="I159" s="133"/>
      <c r="J159" s="133"/>
      <c r="K159" s="133"/>
      <c r="M159" s="113" t="s">
        <v>233</v>
      </c>
      <c r="O159" s="148"/>
      <c r="Q159" s="135"/>
      <c r="AA159"/>
      <c r="AB159"/>
      <c r="AC159"/>
      <c r="BB159"/>
      <c r="BC159"/>
      <c r="BD159"/>
      <c r="BE159"/>
      <c r="BF159"/>
      <c r="BG159"/>
    </row>
    <row r="160" spans="1:59" ht="12.75" customHeight="1">
      <c r="A160" s="143"/>
      <c r="B160" s="144"/>
      <c r="C160" s="1" t="s">
        <v>253</v>
      </c>
      <c r="D160" s="1"/>
      <c r="E160" s="145">
        <v>2806.32</v>
      </c>
      <c r="F160" s="146"/>
      <c r="G160" s="147"/>
      <c r="H160" s="133"/>
      <c r="I160" s="133"/>
      <c r="J160" s="133"/>
      <c r="K160" s="133"/>
      <c r="M160" s="113" t="s">
        <v>253</v>
      </c>
      <c r="O160" s="148"/>
      <c r="Q160" s="135"/>
      <c r="AA160"/>
      <c r="AB160"/>
      <c r="AC160"/>
      <c r="BB160"/>
      <c r="BC160"/>
      <c r="BD160"/>
      <c r="BE160"/>
      <c r="BF160"/>
      <c r="BG160"/>
    </row>
    <row r="161" spans="1:59" ht="12.75" customHeight="1">
      <c r="A161" s="143"/>
      <c r="B161" s="144"/>
      <c r="C161" s="1" t="s">
        <v>235</v>
      </c>
      <c r="D161" s="1"/>
      <c r="E161" s="145">
        <v>0</v>
      </c>
      <c r="F161" s="146"/>
      <c r="G161" s="147"/>
      <c r="H161" s="133"/>
      <c r="I161" s="133"/>
      <c r="J161" s="133"/>
      <c r="K161" s="133"/>
      <c r="M161" s="113" t="s">
        <v>235</v>
      </c>
      <c r="O161" s="148"/>
      <c r="Q161" s="135"/>
      <c r="AA161"/>
      <c r="AB161"/>
      <c r="AC161"/>
      <c r="BB161"/>
      <c r="BC161"/>
      <c r="BD161"/>
      <c r="BE161"/>
      <c r="BF161"/>
      <c r="BG161"/>
    </row>
    <row r="162" spans="1:59">
      <c r="A162" s="143"/>
      <c r="B162" s="144"/>
      <c r="C162" s="1">
        <v>109</v>
      </c>
      <c r="D162" s="1"/>
      <c r="E162" s="145">
        <v>109</v>
      </c>
      <c r="F162" s="146"/>
      <c r="G162" s="147"/>
      <c r="H162" s="133"/>
      <c r="I162" s="133"/>
      <c r="J162" s="133"/>
      <c r="K162" s="133"/>
      <c r="M162" s="113">
        <v>109</v>
      </c>
      <c r="O162" s="148"/>
      <c r="Q162" s="135"/>
      <c r="AA162"/>
      <c r="AB162"/>
      <c r="AC162"/>
      <c r="BB162"/>
      <c r="BC162"/>
      <c r="BD162"/>
      <c r="BE162"/>
      <c r="BF162"/>
      <c r="BG162"/>
    </row>
    <row r="163" spans="1:59">
      <c r="A163" s="151"/>
      <c r="B163" s="152" t="s">
        <v>201</v>
      </c>
      <c r="C163" s="153" t="str">
        <f>CONCATENATE(B136," ",C136)</f>
        <v>5 Komunikace</v>
      </c>
      <c r="D163" s="151"/>
      <c r="E163" s="154"/>
      <c r="F163" s="154"/>
      <c r="G163" s="155">
        <f>SUM(G136:G162)</f>
        <v>0</v>
      </c>
      <c r="H163" s="156"/>
      <c r="I163" s="157">
        <f>SUM(I136:I162)</f>
        <v>3986.1670134000001</v>
      </c>
      <c r="J163" s="156"/>
      <c r="K163" s="157">
        <f>SUM(K136:K162)</f>
        <v>0</v>
      </c>
      <c r="M163"/>
      <c r="O163"/>
      <c r="Q163" s="135">
        <v>4</v>
      </c>
      <c r="AA163"/>
      <c r="AB163"/>
      <c r="AC163"/>
      <c r="BB163"/>
      <c r="BC163" s="158">
        <f>SUM(BC136:BC162)</f>
        <v>0</v>
      </c>
      <c r="BD163" s="158">
        <f>SUM(BD136:BD162)</f>
        <v>0</v>
      </c>
      <c r="BE163" s="158">
        <f>SUM(BE136:BE162)</f>
        <v>0</v>
      </c>
      <c r="BF163" s="158">
        <f>SUM(BF136:BF162)</f>
        <v>0</v>
      </c>
      <c r="BG163" s="158">
        <f>SUM(BG136:BG162)</f>
        <v>0</v>
      </c>
    </row>
    <row r="164" spans="1:59">
      <c r="A164" s="128" t="s">
        <v>72</v>
      </c>
      <c r="B164" s="129" t="s">
        <v>254</v>
      </c>
      <c r="C164" s="130" t="s">
        <v>255</v>
      </c>
      <c r="D164" s="131"/>
      <c r="E164" s="132"/>
      <c r="F164" s="132"/>
      <c r="G164" s="133"/>
      <c r="H164" s="134"/>
      <c r="I164" s="134"/>
      <c r="J164" s="134"/>
      <c r="K164" s="134"/>
      <c r="M164"/>
      <c r="O164"/>
      <c r="Q164" s="135">
        <v>1</v>
      </c>
      <c r="AA164"/>
      <c r="AB164"/>
      <c r="AC164"/>
      <c r="BB164"/>
      <c r="BC164"/>
      <c r="BD164"/>
      <c r="BE164"/>
      <c r="BF164"/>
      <c r="BG164"/>
    </row>
    <row r="165" spans="1:59" ht="25.5">
      <c r="A165" s="136">
        <v>47</v>
      </c>
      <c r="B165" s="137" t="s">
        <v>256</v>
      </c>
      <c r="C165" s="138" t="s">
        <v>257</v>
      </c>
      <c r="D165" s="139" t="s">
        <v>145</v>
      </c>
      <c r="E165" s="140">
        <v>4569.5</v>
      </c>
      <c r="F165" s="160">
        <v>0</v>
      </c>
      <c r="G165" s="141">
        <f>E165*F165</f>
        <v>0</v>
      </c>
      <c r="H165" s="142">
        <v>0</v>
      </c>
      <c r="I165" s="142">
        <f>E165*H165</f>
        <v>0</v>
      </c>
      <c r="J165" s="142">
        <v>0</v>
      </c>
      <c r="K165" s="142">
        <f>E165*J165</f>
        <v>0</v>
      </c>
      <c r="M165"/>
      <c r="O165"/>
      <c r="Q165" s="135">
        <v>2</v>
      </c>
      <c r="AA165" s="113">
        <v>12</v>
      </c>
      <c r="AB165" s="113">
        <v>0</v>
      </c>
      <c r="AC165" s="113">
        <v>48</v>
      </c>
      <c r="BB165" s="113">
        <v>1</v>
      </c>
      <c r="BC165" s="113">
        <f>IF(BB165=1,G165,0)</f>
        <v>0</v>
      </c>
      <c r="BD165" s="113">
        <f>IF(BB165=2,G165,0)</f>
        <v>0</v>
      </c>
      <c r="BE165" s="113">
        <f>IF(BB165=3,G165,0)</f>
        <v>0</v>
      </c>
      <c r="BF165" s="113">
        <f>IF(BB165=4,G165,0)</f>
        <v>0</v>
      </c>
      <c r="BG165" s="113">
        <f>IF(BB165=5,G165,0)</f>
        <v>0</v>
      </c>
    </row>
    <row r="166" spans="1:59" ht="12.75" customHeight="1">
      <c r="A166" s="143"/>
      <c r="B166" s="144"/>
      <c r="C166" s="1" t="s">
        <v>258</v>
      </c>
      <c r="D166" s="1"/>
      <c r="E166" s="145">
        <v>4569.5</v>
      </c>
      <c r="F166" s="146"/>
      <c r="G166" s="147"/>
      <c r="H166" s="133"/>
      <c r="I166" s="133"/>
      <c r="J166" s="133"/>
      <c r="K166" s="133"/>
      <c r="M166" s="113" t="s">
        <v>258</v>
      </c>
      <c r="O166" s="148"/>
      <c r="Q166" s="135"/>
      <c r="BC166"/>
      <c r="BD166"/>
      <c r="BE166"/>
      <c r="BF166"/>
      <c r="BG166"/>
    </row>
    <row r="167" spans="1:59">
      <c r="A167" s="151"/>
      <c r="B167" s="152" t="s">
        <v>201</v>
      </c>
      <c r="C167" s="153" t="str">
        <f>CONCATENATE(B164," ",C164)</f>
        <v>9 Ostatní konstrukce a práce-bourání</v>
      </c>
      <c r="D167" s="151"/>
      <c r="E167" s="154"/>
      <c r="F167" s="154"/>
      <c r="G167" s="155">
        <f>SUM(G164:G166)</f>
        <v>0</v>
      </c>
      <c r="H167" s="156"/>
      <c r="I167" s="157">
        <f>SUM(I164:I166)</f>
        <v>0</v>
      </c>
      <c r="J167" s="156"/>
      <c r="K167" s="157">
        <f>SUM(K164:K166)</f>
        <v>0</v>
      </c>
      <c r="Q167" s="135">
        <v>4</v>
      </c>
      <c r="BC167" s="158">
        <f>SUM(BC164:BC166)</f>
        <v>0</v>
      </c>
      <c r="BD167" s="158">
        <f>SUM(BD164:BD166)</f>
        <v>0</v>
      </c>
      <c r="BE167" s="158">
        <f>SUM(BE164:BE166)</f>
        <v>0</v>
      </c>
      <c r="BF167" s="158">
        <f>SUM(BF164:BF166)</f>
        <v>0</v>
      </c>
      <c r="BG167" s="158">
        <f>SUM(BG164:BG166)</f>
        <v>0</v>
      </c>
    </row>
  </sheetData>
  <sheetProtection algorithmName="SHA-512" hashValue="AuPzG5I9qTCHs/JpCMuoOVRJULjforRoK6n3gVD4pZrgJa170dDYNlJjubt6VDBUM9b/wwivM39GWA2VIl+p8g==" saltValue="B2GNUeQ42t/+KW+1XQEtnw==" spinCount="100000" sheet="1" objects="1" scenarios="1"/>
  <protectedRanges>
    <protectedRange sqref="F7:F41 F45:F167" name="Oblast1"/>
  </protectedRanges>
  <mergeCells count="109">
    <mergeCell ref="C166:D166"/>
    <mergeCell ref="C152:D152"/>
    <mergeCell ref="C153:D153"/>
    <mergeCell ref="C155:D155"/>
    <mergeCell ref="C156:D156"/>
    <mergeCell ref="C158:D158"/>
    <mergeCell ref="C159:D159"/>
    <mergeCell ref="C160:D160"/>
    <mergeCell ref="C161:D161"/>
    <mergeCell ref="C162:D162"/>
    <mergeCell ref="C140:D140"/>
    <mergeCell ref="C141:D141"/>
    <mergeCell ref="C142:D142"/>
    <mergeCell ref="C143:D143"/>
    <mergeCell ref="C144:D144"/>
    <mergeCell ref="C146:D146"/>
    <mergeCell ref="C147:D147"/>
    <mergeCell ref="C149:D149"/>
    <mergeCell ref="C151:D151"/>
    <mergeCell ref="C125:D125"/>
    <mergeCell ref="C126:D126"/>
    <mergeCell ref="C127:D127"/>
    <mergeCell ref="C128:D128"/>
    <mergeCell ref="C130:D130"/>
    <mergeCell ref="C131:D131"/>
    <mergeCell ref="C133:D133"/>
    <mergeCell ref="C134:D134"/>
    <mergeCell ref="C138:D138"/>
    <mergeCell ref="C110:D110"/>
    <mergeCell ref="C111:D111"/>
    <mergeCell ref="C113:D113"/>
    <mergeCell ref="C114:D114"/>
    <mergeCell ref="C118:D118"/>
    <mergeCell ref="C119:D119"/>
    <mergeCell ref="C121:D121"/>
    <mergeCell ref="C122:D122"/>
    <mergeCell ref="C123:D123"/>
    <mergeCell ref="C96:D96"/>
    <mergeCell ref="C97:D97"/>
    <mergeCell ref="C99:D99"/>
    <mergeCell ref="C101:D101"/>
    <mergeCell ref="C102:D102"/>
    <mergeCell ref="C104:D104"/>
    <mergeCell ref="C105:D105"/>
    <mergeCell ref="C107:D107"/>
    <mergeCell ref="C108:D108"/>
    <mergeCell ref="C84:D84"/>
    <mergeCell ref="C85:D85"/>
    <mergeCell ref="C86:D86"/>
    <mergeCell ref="C87:D87"/>
    <mergeCell ref="C88:D88"/>
    <mergeCell ref="C90:D90"/>
    <mergeCell ref="C91:D91"/>
    <mergeCell ref="C93:D93"/>
    <mergeCell ref="C94:D94"/>
    <mergeCell ref="C71:D71"/>
    <mergeCell ref="C72:D72"/>
    <mergeCell ref="C73:D73"/>
    <mergeCell ref="C74:D74"/>
    <mergeCell ref="C75:D75"/>
    <mergeCell ref="C77:D77"/>
    <mergeCell ref="C78:D78"/>
    <mergeCell ref="C80:D80"/>
    <mergeCell ref="C82:D82"/>
    <mergeCell ref="C59:D59"/>
    <mergeCell ref="C60:D60"/>
    <mergeCell ref="C61:D61"/>
    <mergeCell ref="C63:D63"/>
    <mergeCell ref="C64:D64"/>
    <mergeCell ref="C65:D65"/>
    <mergeCell ref="C66:D66"/>
    <mergeCell ref="C68:D68"/>
    <mergeCell ref="C70:D70"/>
    <mergeCell ref="C47:D47"/>
    <mergeCell ref="C48:D48"/>
    <mergeCell ref="C49:D49"/>
    <mergeCell ref="C51:D51"/>
    <mergeCell ref="C52:D52"/>
    <mergeCell ref="C53:D53"/>
    <mergeCell ref="C55:D55"/>
    <mergeCell ref="C57:D57"/>
    <mergeCell ref="C58:D58"/>
    <mergeCell ref="C36:D36"/>
    <mergeCell ref="C37:D37"/>
    <mergeCell ref="C38:D38"/>
    <mergeCell ref="C39:D39"/>
    <mergeCell ref="C40:D40"/>
    <mergeCell ref="C42:G42"/>
    <mergeCell ref="C43:D43"/>
    <mergeCell ref="C44:D44"/>
    <mergeCell ref="C46:D46"/>
    <mergeCell ref="C19:D19"/>
    <mergeCell ref="C21:D21"/>
    <mergeCell ref="C23:D23"/>
    <mergeCell ref="C25:D25"/>
    <mergeCell ref="C27:D27"/>
    <mergeCell ref="C29:D29"/>
    <mergeCell ref="C31:D31"/>
    <mergeCell ref="C33:D33"/>
    <mergeCell ref="C34:D34"/>
    <mergeCell ref="A1:I1"/>
    <mergeCell ref="A3:B3"/>
    <mergeCell ref="A4:B4"/>
    <mergeCell ref="G4:I4"/>
    <mergeCell ref="C9:D9"/>
    <mergeCell ref="C11:D11"/>
    <mergeCell ref="C13:D13"/>
    <mergeCell ref="C15:D15"/>
    <mergeCell ref="C17:D17"/>
  </mergeCells>
  <pageMargins left="0.59027777777777801" right="0.39374999999999999" top="0.78749999999999998" bottom="0.78749999999999998" header="0.51180555555555496" footer="0.31527777777777799"/>
  <pageSetup paperSize="0" scale="0" firstPageNumber="0" orientation="portrait" usePrinterDefaults="0" horizontalDpi="0" verticalDpi="0" copies="0"/>
  <headerFoot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'Krycí list'!Print_Area_0</vt:lpstr>
      <vt:lpstr>Položky!Print_Area_0</vt:lpstr>
      <vt:lpstr>Rekapitulace!Print_Area_0</vt:lpstr>
      <vt:lpstr>Položky!Print_Titles_0</vt:lpstr>
      <vt:lpstr>Rekapitulace!Print_Titles_0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Němčanský</dc:creator>
  <cp:lastModifiedBy>Malý Michal Ing.</cp:lastModifiedBy>
  <cp:revision>2</cp:revision>
  <dcterms:created xsi:type="dcterms:W3CDTF">2018-01-10T07:00:29Z</dcterms:created>
  <dcterms:modified xsi:type="dcterms:W3CDTF">2018-10-25T10:51:32Z</dcterms:modified>
  <dc:language>cs-CZ</dc:language>
</cp:coreProperties>
</file>